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Kalkulator baseny\Kalkulatory V2_0DE\"/>
    </mc:Choice>
  </mc:AlternateContent>
  <bookViews>
    <workbookView xWindow="0" yWindow="0" windowWidth="18915" windowHeight="1650"/>
  </bookViews>
  <sheets>
    <sheet name="Kalkulator" sheetId="7" r:id="rId1"/>
    <sheet name="Obliczenia" sheetId="9" state="veryHidden" r:id="rId2"/>
    <sheet name="Listy" sheetId="8" state="veryHidden" r:id="rId3"/>
    <sheet name="Ceny" sheetId="4" state="veryHidden" r:id="rId4"/>
  </sheets>
  <definedNames>
    <definedName name="cenyadikor" localSheetId="3">Ceny!$A$1:$H$49</definedName>
  </definedNames>
  <calcPr calcId="162913"/>
</workbook>
</file>

<file path=xl/calcChain.xml><?xml version="1.0" encoding="utf-8"?>
<calcChain xmlns="http://schemas.openxmlformats.org/spreadsheetml/2006/main">
  <c r="A59" i="7" l="1"/>
  <c r="A56" i="7"/>
  <c r="C46" i="9" l="1"/>
  <c r="G46" i="9" s="1"/>
  <c r="C34" i="9"/>
  <c r="G34" i="9" s="1"/>
  <c r="C33" i="9"/>
  <c r="G33" i="9" s="1"/>
  <c r="C22" i="9"/>
  <c r="G22" i="9" s="1"/>
  <c r="C13" i="9" l="1"/>
  <c r="C6" i="9"/>
  <c r="C5" i="9"/>
  <c r="C4" i="9"/>
  <c r="C3" i="9"/>
  <c r="C18" i="9"/>
  <c r="C19" i="9"/>
  <c r="C20" i="9"/>
  <c r="C21" i="9"/>
  <c r="C23" i="9"/>
  <c r="C24" i="9"/>
  <c r="C25" i="9"/>
  <c r="C26" i="9"/>
  <c r="C27" i="9"/>
  <c r="C28" i="9"/>
  <c r="C29" i="9"/>
  <c r="C30" i="9"/>
  <c r="C31" i="9"/>
  <c r="C32" i="9"/>
  <c r="C35" i="9"/>
  <c r="C36" i="9"/>
  <c r="C37" i="9"/>
  <c r="C38" i="9"/>
  <c r="C39" i="9"/>
  <c r="C40" i="9"/>
  <c r="C41" i="9"/>
  <c r="C42" i="9"/>
  <c r="C43" i="9"/>
  <c r="C44" i="9"/>
  <c r="C45" i="9"/>
  <c r="G45" i="9" s="1"/>
  <c r="C47" i="9"/>
  <c r="G47" i="9" s="1"/>
  <c r="C17" i="9"/>
  <c r="C11" i="9" l="1"/>
  <c r="C10" i="9"/>
  <c r="J6" i="9" l="1"/>
  <c r="I6" i="9"/>
  <c r="I5" i="9"/>
  <c r="G18" i="9"/>
  <c r="G19" i="9"/>
  <c r="G20" i="9"/>
  <c r="G21" i="9"/>
  <c r="G23" i="9"/>
  <c r="G24" i="9"/>
  <c r="G25" i="9"/>
  <c r="G26" i="9"/>
  <c r="G27" i="9"/>
  <c r="G28" i="9"/>
  <c r="G29" i="9"/>
  <c r="G30" i="9"/>
  <c r="G31" i="9"/>
  <c r="G32" i="9"/>
  <c r="G35" i="9"/>
  <c r="G36" i="9"/>
  <c r="G37" i="9"/>
  <c r="G38" i="9"/>
  <c r="G39" i="9"/>
  <c r="G40" i="9"/>
  <c r="G41" i="9"/>
  <c r="G42" i="9"/>
  <c r="G43" i="9"/>
  <c r="G44" i="9"/>
  <c r="G17" i="9"/>
  <c r="G13" i="9"/>
  <c r="G14" i="9"/>
  <c r="J5" i="9"/>
  <c r="H5" i="9"/>
  <c r="G11" i="9"/>
  <c r="G50" i="9" l="1"/>
  <c r="H6" i="9"/>
  <c r="C12" i="9"/>
  <c r="H3" i="9"/>
  <c r="H4" i="9"/>
  <c r="J3" i="9"/>
  <c r="J4" i="9"/>
  <c r="I3" i="9"/>
  <c r="I4" i="9"/>
  <c r="G10" i="9"/>
  <c r="I8" i="9" l="1"/>
  <c r="H8" i="9"/>
  <c r="J8" i="9"/>
  <c r="G12" i="9"/>
  <c r="G15" i="9" s="1"/>
  <c r="C8" i="9" l="1"/>
  <c r="I55" i="7" s="1"/>
  <c r="I56" i="7" l="1"/>
  <c r="I57" i="7" s="1"/>
  <c r="I7" i="7" s="1"/>
</calcChain>
</file>

<file path=xl/connections.xml><?xml version="1.0" encoding="utf-8"?>
<connections xmlns="http://schemas.openxmlformats.org/spreadsheetml/2006/main">
  <connection id="1" interval="500" name="Połączenie" type="4" refreshedVersion="6" background="1" refreshOnLoad="1">
    <webPr sourceData="1" parsePre="1" consecutive="1" xl2000="1" url="http://adikor.pl/cenyadikor.htm" htmlTables="1"/>
  </connection>
</connections>
</file>

<file path=xl/sharedStrings.xml><?xml version="1.0" encoding="utf-8"?>
<sst xmlns="http://schemas.openxmlformats.org/spreadsheetml/2006/main" count="263" uniqueCount="182">
  <si>
    <t>mb</t>
  </si>
  <si>
    <t>m2</t>
  </si>
  <si>
    <t>szt</t>
  </si>
  <si>
    <t>kpl</t>
  </si>
  <si>
    <t>Tuleja wtykowa</t>
  </si>
  <si>
    <t>Ściana pod rolete</t>
  </si>
  <si>
    <t>Huśtawka</t>
  </si>
  <si>
    <t>Drabinka w niszy</t>
  </si>
  <si>
    <t>Schody proste</t>
  </si>
  <si>
    <t>m</t>
  </si>
  <si>
    <t>rodzaj wymiany wody</t>
  </si>
  <si>
    <t>Dysze masujace</t>
  </si>
  <si>
    <t>Dysze napełniające</t>
  </si>
  <si>
    <t>Masaż Karku</t>
  </si>
  <si>
    <t>Schody rzymskie</t>
  </si>
  <si>
    <t>D</t>
  </si>
  <si>
    <t>SP</t>
  </si>
  <si>
    <t>SR</t>
  </si>
  <si>
    <t>DM</t>
  </si>
  <si>
    <t>MK</t>
  </si>
  <si>
    <t>LER</t>
  </si>
  <si>
    <t>DP</t>
  </si>
  <si>
    <t>Poręcze dla schodów</t>
  </si>
  <si>
    <t>PS</t>
  </si>
  <si>
    <t>Gejzer denny</t>
  </si>
  <si>
    <t>Ścianka działowa prosta</t>
  </si>
  <si>
    <t>Jeżyk wodny do 0,8m wys.</t>
  </si>
  <si>
    <t>SDP</t>
  </si>
  <si>
    <t>PWS</t>
  </si>
  <si>
    <t>Długość ściany prostej</t>
  </si>
  <si>
    <t>Długość ściany pod rolete</t>
  </si>
  <si>
    <t>Głębokość niecki basenowej</t>
  </si>
  <si>
    <t>Dno wielkość</t>
  </si>
  <si>
    <t>Kanał Denny</t>
  </si>
  <si>
    <t>Kształt</t>
  </si>
  <si>
    <t>Prosty</t>
  </si>
  <si>
    <t>Łuk narożny</t>
  </si>
  <si>
    <t>Długość ściany łukowej</t>
  </si>
  <si>
    <t>Łuk szczytowy</t>
  </si>
  <si>
    <t>Zależne od kształtu niecki</t>
  </si>
  <si>
    <t>Akcesoria</t>
  </si>
  <si>
    <t>Otowry pod RGB lub Dysze</t>
  </si>
  <si>
    <t>OT</t>
  </si>
  <si>
    <t>Nie zależne</t>
  </si>
  <si>
    <t>SUMA</t>
  </si>
  <si>
    <t>Pochwyt dla drabinki</t>
  </si>
  <si>
    <t>Ławka pełna bez Jakuzzi Prost.</t>
  </si>
  <si>
    <t>Ławka pełna z Jakuzzi Prost.</t>
  </si>
  <si>
    <t>Ławeczka rurowa Prosta</t>
  </si>
  <si>
    <t>Leżanka rurowa Prosta</t>
  </si>
  <si>
    <t>Ławeczka rurowa Łukowa</t>
  </si>
  <si>
    <t>Ławka pełna bez Jakuzzi Łuk</t>
  </si>
  <si>
    <t>Ławka pełna z Jakuzzi Łuk</t>
  </si>
  <si>
    <t>LARP</t>
  </si>
  <si>
    <t>LAPBJP</t>
  </si>
  <si>
    <t>LAPZJP</t>
  </si>
  <si>
    <t>LARL</t>
  </si>
  <si>
    <t>LAPBJL</t>
  </si>
  <si>
    <t>LAPZJL</t>
  </si>
  <si>
    <t>Leżanka rurowa Łukowa</t>
  </si>
  <si>
    <t>Odpływy rynnowe</t>
  </si>
  <si>
    <t>Wypsoż. Konieczne</t>
  </si>
  <si>
    <t>Spust w dnie</t>
  </si>
  <si>
    <t>Ścianka działowa łukowa</t>
  </si>
  <si>
    <t>SDL</t>
  </si>
  <si>
    <t>JEW</t>
  </si>
  <si>
    <t>Punkt poboru wody chlorowanej</t>
  </si>
  <si>
    <t>Grota z masażem 2,2m śred.</t>
  </si>
  <si>
    <t>GM2</t>
  </si>
  <si>
    <t>Parasol/Szala</t>
  </si>
  <si>
    <t>Mocowanie liny</t>
  </si>
  <si>
    <t>HST</t>
  </si>
  <si>
    <t>PARSAL</t>
  </si>
  <si>
    <t>ML</t>
  </si>
  <si>
    <t>TWS</t>
  </si>
  <si>
    <t>pochwyt wzdłoż ściany niecki</t>
  </si>
  <si>
    <t>Sprawdzian geometrii</t>
  </si>
  <si>
    <t>Paweł Podziemek</t>
  </si>
  <si>
    <t>+48 693 980 090</t>
  </si>
  <si>
    <t>pp@arston.pl</t>
  </si>
  <si>
    <t>Kanał ssawany</t>
  </si>
  <si>
    <t>KS</t>
  </si>
  <si>
    <t>Dowolny</t>
  </si>
  <si>
    <t>Oparcie głowy proste</t>
  </si>
  <si>
    <t>Oparcie głowy łukowe</t>
  </si>
  <si>
    <t>OGP</t>
  </si>
  <si>
    <t>OGL</t>
  </si>
  <si>
    <t>Dysze dużych przepływów</t>
  </si>
  <si>
    <t>DDP</t>
  </si>
  <si>
    <t>GDD</t>
  </si>
  <si>
    <t>Poręcze i balustrady</t>
  </si>
  <si>
    <t>PB</t>
  </si>
  <si>
    <t>Grunddaten des Schwimbadbeckens</t>
  </si>
  <si>
    <r>
      <t>Wasserspiegelfl</t>
    </r>
    <r>
      <rPr>
        <sz val="10"/>
        <color theme="1"/>
        <rFont val="Calibri"/>
        <family val="2"/>
        <charset val="238"/>
      </rPr>
      <t>äche</t>
    </r>
  </si>
  <si>
    <r>
      <t>L</t>
    </r>
    <r>
      <rPr>
        <sz val="10"/>
        <color theme="1"/>
        <rFont val="Calibri"/>
        <family val="2"/>
        <charset val="238"/>
      </rPr>
      <t>änge der geraden Wände</t>
    </r>
  </si>
  <si>
    <r>
      <t>L</t>
    </r>
    <r>
      <rPr>
        <sz val="10"/>
        <color theme="1"/>
        <rFont val="Calibri"/>
        <family val="2"/>
        <charset val="238"/>
      </rPr>
      <t>änge der gewölbter Wände</t>
    </r>
  </si>
  <si>
    <t>Tiefe des Beckens</t>
  </si>
  <si>
    <r>
      <t>Innenma</t>
    </r>
    <r>
      <rPr>
        <sz val="8"/>
        <color rgb="FFFFFF00"/>
        <rFont val="Calibri"/>
        <family val="2"/>
        <charset val="238"/>
      </rPr>
      <t>ß</t>
    </r>
  </si>
  <si>
    <t>Preis nach dem Rabatt</t>
  </si>
  <si>
    <t>Technische Details</t>
  </si>
  <si>
    <t>Art des Wasserwechsels</t>
  </si>
  <si>
    <r>
      <t>Wandl</t>
    </r>
    <r>
      <rPr>
        <sz val="10"/>
        <color theme="1"/>
        <rFont val="Calibri"/>
        <family val="2"/>
        <charset val="238"/>
      </rPr>
      <t>änge für die Kassette</t>
    </r>
  </si>
  <si>
    <r>
      <t>Schimmbadzubeh</t>
    </r>
    <r>
      <rPr>
        <b/>
        <sz val="11"/>
        <color theme="1"/>
        <rFont val="Calibri"/>
        <family val="2"/>
        <charset val="238"/>
      </rPr>
      <t>ör</t>
    </r>
  </si>
  <si>
    <t>Bennenung</t>
  </si>
  <si>
    <t>Parameterbeschreibung</t>
  </si>
  <si>
    <t>Stk.</t>
  </si>
  <si>
    <t>lfd.M.</t>
  </si>
  <si>
    <r>
      <t>D</t>
    </r>
    <r>
      <rPr>
        <sz val="11"/>
        <color theme="1"/>
        <rFont val="Calibri"/>
        <family val="2"/>
        <charset val="238"/>
      </rPr>
      <t>üsen</t>
    </r>
  </si>
  <si>
    <t>Bodenkanal</t>
  </si>
  <si>
    <r>
      <t>D</t>
    </r>
    <r>
      <rPr>
        <sz val="9"/>
        <color theme="1"/>
        <rFont val="Calibri"/>
        <family val="2"/>
        <charset val="238"/>
      </rPr>
      <t>üsenanzahl  oder Kanallänge</t>
    </r>
  </si>
  <si>
    <t>Leiter in der Nische</t>
  </si>
  <si>
    <t>Anzahl der Leiter</t>
  </si>
  <si>
    <t>Satz</t>
  </si>
  <si>
    <t>Gerade Treppe</t>
  </si>
  <si>
    <r>
      <t>R</t>
    </r>
    <r>
      <rPr>
        <sz val="10"/>
        <color theme="1"/>
        <rFont val="Calibri"/>
        <family val="2"/>
        <charset val="238"/>
      </rPr>
      <t>ömische Treppe</t>
    </r>
  </si>
  <si>
    <t>Treppenhandlauf</t>
  </si>
  <si>
    <r>
      <t>Gel</t>
    </r>
    <r>
      <rPr>
        <sz val="10"/>
        <color theme="1"/>
        <rFont val="Calibri"/>
        <family val="2"/>
        <charset val="238"/>
      </rPr>
      <t xml:space="preserve">änder - 1,1 m hoch </t>
    </r>
  </si>
  <si>
    <r>
      <t>Massaged</t>
    </r>
    <r>
      <rPr>
        <sz val="10"/>
        <color theme="1"/>
        <rFont val="Calibri"/>
        <family val="2"/>
        <charset val="238"/>
      </rPr>
      <t>üsen</t>
    </r>
  </si>
  <si>
    <t>Nackenmassage</t>
  </si>
  <si>
    <t>Gerade Sitzbank aus Edelstahlrohren</t>
  </si>
  <si>
    <t>Gerade Sitzbank ohne Jacuzzi</t>
  </si>
  <si>
    <t>Gewölbte Sitzbank ohne Jacuzzi</t>
  </si>
  <si>
    <r>
      <t>Gew</t>
    </r>
    <r>
      <rPr>
        <sz val="10"/>
        <color theme="1"/>
        <rFont val="Calibri"/>
        <family val="2"/>
        <charset val="238"/>
      </rPr>
      <t>ölbte Sitzbank aus Edelstahlrohren</t>
    </r>
  </si>
  <si>
    <t>Gerade Sitzbank mit Jacuzzi</t>
  </si>
  <si>
    <t>Gewölbte Sitzbank mit Jacuzzi</t>
  </si>
  <si>
    <t>Gerade Liege aus Edelstahlrohren</t>
  </si>
  <si>
    <r>
      <t>Gerade Kopfst</t>
    </r>
    <r>
      <rPr>
        <sz val="10"/>
        <color theme="1"/>
        <rFont val="Calibri"/>
        <family val="2"/>
        <charset val="238"/>
      </rPr>
      <t>ütze</t>
    </r>
  </si>
  <si>
    <r>
      <t>Gew</t>
    </r>
    <r>
      <rPr>
        <sz val="10"/>
        <color theme="1"/>
        <rFont val="Calibri"/>
        <family val="2"/>
        <charset val="238"/>
      </rPr>
      <t>ölbte Kopfstütze</t>
    </r>
  </si>
  <si>
    <r>
      <t>Wassergeysire/Bodend</t>
    </r>
    <r>
      <rPr>
        <sz val="10"/>
        <color theme="1"/>
        <rFont val="Calibri"/>
        <family val="2"/>
        <charset val="238"/>
      </rPr>
      <t>üsen</t>
    </r>
  </si>
  <si>
    <t>Gerade Trennwand</t>
  </si>
  <si>
    <r>
      <t>Gew</t>
    </r>
    <r>
      <rPr>
        <sz val="10"/>
        <color theme="1"/>
        <rFont val="Calibri"/>
        <family val="2"/>
        <charset val="238"/>
      </rPr>
      <t>ölbte Trennwand</t>
    </r>
  </si>
  <si>
    <t>Handlauf entlang der Beckenwand</t>
  </si>
  <si>
    <r>
      <t>L</t>
    </r>
    <r>
      <rPr>
        <sz val="10"/>
        <color theme="1"/>
        <rFont val="Calibri"/>
        <family val="2"/>
        <charset val="238"/>
      </rPr>
      <t>öcher für RGB-Beleuchtung oder Düsen</t>
    </r>
  </si>
  <si>
    <r>
      <t>Wasserigiel bis einer H</t>
    </r>
    <r>
      <rPr>
        <sz val="10"/>
        <color theme="1"/>
        <rFont val="Calibri"/>
        <family val="2"/>
        <charset val="238"/>
      </rPr>
      <t>öhe von 0,8m</t>
    </r>
  </si>
  <si>
    <t>Wasserschaukel</t>
  </si>
  <si>
    <t>Wasserpilz/Wasserschale</t>
  </si>
  <si>
    <t>Seilbefestigung</t>
  </si>
  <si>
    <r>
      <t>Steckh</t>
    </r>
    <r>
      <rPr>
        <sz val="10"/>
        <color theme="1"/>
        <rFont val="Calibri"/>
        <family val="2"/>
        <charset val="238"/>
      </rPr>
      <t>ülse</t>
    </r>
  </si>
  <si>
    <t>Saugkanal</t>
  </si>
  <si>
    <r>
      <t>D</t>
    </r>
    <r>
      <rPr>
        <sz val="10"/>
        <color theme="1"/>
        <rFont val="Calibri"/>
        <family val="2"/>
        <charset val="238"/>
      </rPr>
      <t>üsen mit hohem Durchfluss</t>
    </r>
  </si>
  <si>
    <t>Grotte mit Massage - Durchmesser 2,2m</t>
  </si>
  <si>
    <r>
      <t>Anzahl der Haltegriffs</t>
    </r>
    <r>
      <rPr>
        <sz val="8"/>
        <color theme="1"/>
        <rFont val="Calibri"/>
        <family val="2"/>
        <charset val="238"/>
      </rPr>
      <t>ätz</t>
    </r>
  </si>
  <si>
    <r>
      <t>Haltegriffe f</t>
    </r>
    <r>
      <rPr>
        <sz val="10"/>
        <color theme="1"/>
        <rFont val="Calibri"/>
        <family val="2"/>
        <charset val="238"/>
      </rPr>
      <t>ür die Leiter</t>
    </r>
  </si>
  <si>
    <r>
      <t>L</t>
    </r>
    <r>
      <rPr>
        <sz val="8"/>
        <color theme="1"/>
        <rFont val="Calibri"/>
        <family val="2"/>
        <charset val="238"/>
      </rPr>
      <t>änge der Stufe</t>
    </r>
  </si>
  <si>
    <t xml:space="preserve"> Längste Stufe in gerader Linie</t>
  </si>
  <si>
    <r>
      <t>Anzahl der Handl</t>
    </r>
    <r>
      <rPr>
        <sz val="8"/>
        <color theme="1"/>
        <rFont val="Calibri"/>
        <family val="2"/>
        <charset val="238"/>
      </rPr>
      <t>äufe (links-1Stk.;rechts-1Stk.)</t>
    </r>
  </si>
  <si>
    <r>
      <t>Länge der Rohrgel</t>
    </r>
    <r>
      <rPr>
        <sz val="8"/>
        <color theme="1"/>
        <rFont val="Calibri"/>
        <family val="2"/>
        <charset val="238"/>
      </rPr>
      <t>änder</t>
    </r>
  </si>
  <si>
    <r>
      <t>Anzahl der Massaged</t>
    </r>
    <r>
      <rPr>
        <sz val="8"/>
        <color theme="1"/>
        <rFont val="Calibri"/>
        <family val="2"/>
        <charset val="238"/>
      </rPr>
      <t>üsen</t>
    </r>
  </si>
  <si>
    <r>
      <t>Anzahl der Nackenmassageger</t>
    </r>
    <r>
      <rPr>
        <sz val="8"/>
        <color theme="1"/>
        <rFont val="Calibri"/>
        <family val="2"/>
        <charset val="238"/>
      </rPr>
      <t>äte</t>
    </r>
  </si>
  <si>
    <r>
      <t>L</t>
    </r>
    <r>
      <rPr>
        <sz val="8"/>
        <color theme="1"/>
        <rFont val="Calibri"/>
        <family val="2"/>
        <charset val="238"/>
      </rPr>
      <t>änge der Sitzbank</t>
    </r>
  </si>
  <si>
    <t>Länge der Sitzbank</t>
  </si>
  <si>
    <r>
      <t>L</t>
    </r>
    <r>
      <rPr>
        <sz val="8"/>
        <color theme="1"/>
        <rFont val="Calibri"/>
        <family val="2"/>
        <charset val="238"/>
      </rPr>
      <t>änge der Liege</t>
    </r>
  </si>
  <si>
    <r>
      <t>L</t>
    </r>
    <r>
      <rPr>
        <sz val="8"/>
        <color theme="1"/>
        <rFont val="Calibri"/>
        <family val="2"/>
        <charset val="238"/>
      </rPr>
      <t>änge des größten Bogen</t>
    </r>
  </si>
  <si>
    <r>
      <t>L</t>
    </r>
    <r>
      <rPr>
        <sz val="8"/>
        <color theme="1"/>
        <rFont val="Calibri"/>
        <family val="2"/>
        <charset val="238"/>
      </rPr>
      <t>änge der geraden Kopfstütze (nur Stahl)</t>
    </r>
  </si>
  <si>
    <r>
      <t>Bogenl</t>
    </r>
    <r>
      <rPr>
        <sz val="8"/>
        <color theme="1"/>
        <rFont val="Calibri"/>
        <family val="2"/>
        <charset val="238"/>
      </rPr>
      <t>änge der Stütze (nur Stahl)</t>
    </r>
  </si>
  <si>
    <r>
      <t>Anzahl der D</t>
    </r>
    <r>
      <rPr>
        <sz val="8"/>
        <color theme="1"/>
        <rFont val="Calibri"/>
        <family val="2"/>
        <charset val="238"/>
      </rPr>
      <t>üsen u. Geysiren in Boden</t>
    </r>
  </si>
  <si>
    <t>Gerade Trennwand 80mm</t>
  </si>
  <si>
    <r>
      <t>Gew</t>
    </r>
    <r>
      <rPr>
        <sz val="8"/>
        <color theme="1"/>
        <rFont val="Calibri"/>
        <family val="2"/>
        <charset val="238"/>
      </rPr>
      <t>ölbte</t>
    </r>
    <r>
      <rPr>
        <sz val="8"/>
        <color theme="1"/>
        <rFont val="Calibri"/>
        <family val="2"/>
        <charset val="238"/>
        <scheme val="minor"/>
      </rPr>
      <t xml:space="preserve"> Trennwand 80mm</t>
    </r>
  </si>
  <si>
    <r>
      <t>L</t>
    </r>
    <r>
      <rPr>
        <sz val="8"/>
        <color theme="1"/>
        <rFont val="Calibri"/>
        <family val="2"/>
        <charset val="238"/>
      </rPr>
      <t>änge des Handlaufs</t>
    </r>
  </si>
  <si>
    <r>
      <t>Anzahl der L</t>
    </r>
    <r>
      <rPr>
        <sz val="8"/>
        <color theme="1"/>
        <rFont val="Calibri"/>
        <family val="2"/>
        <charset val="238"/>
      </rPr>
      <t>öcher für eigene Elemente</t>
    </r>
  </si>
  <si>
    <t>Anzahl des Wasserigiels</t>
  </si>
  <si>
    <r>
      <t>Anzahl f</t>
    </r>
    <r>
      <rPr>
        <sz val="8"/>
        <color theme="1"/>
        <rFont val="Calibri"/>
        <family val="2"/>
        <charset val="238"/>
      </rPr>
      <t>ür Becken mit einer Tiefe von 0,8 bis 1,3m</t>
    </r>
  </si>
  <si>
    <t>Anzahl der Seilbefestigungen</t>
  </si>
  <si>
    <r>
      <t>Anzahl der H</t>
    </r>
    <r>
      <rPr>
        <sz val="8"/>
        <color theme="1"/>
        <rFont val="Calibri"/>
        <family val="2"/>
        <charset val="238"/>
      </rPr>
      <t>ülsen für die Handgriffe, Stangen u.a.</t>
    </r>
  </si>
  <si>
    <r>
      <t>L</t>
    </r>
    <r>
      <rPr>
        <sz val="8"/>
        <color theme="1"/>
        <rFont val="Calibri"/>
        <family val="2"/>
        <charset val="238"/>
      </rPr>
      <t>änge des Kanalsmit der Breite von 80mm</t>
    </r>
  </si>
  <si>
    <r>
      <t>Z.B. D</t>
    </r>
    <r>
      <rPr>
        <sz val="8"/>
        <color theme="1"/>
        <rFont val="Calibri"/>
        <family val="2"/>
        <charset val="238"/>
      </rPr>
      <t>üsen für Wildwasser</t>
    </r>
  </si>
  <si>
    <r>
      <t>Menge f</t>
    </r>
    <r>
      <rPr>
        <sz val="9"/>
        <color theme="1"/>
        <rFont val="Calibri"/>
        <family val="2"/>
        <charset val="238"/>
      </rPr>
      <t>ür Becken mit einer Tiefe von 0,8 bis 1,3m</t>
    </r>
  </si>
  <si>
    <t>Berechnungsdatum</t>
  </si>
  <si>
    <t>Katalogpreis</t>
  </si>
  <si>
    <t>Rabatt</t>
  </si>
  <si>
    <t>Rechnerversion</t>
  </si>
  <si>
    <t>Andere - eigene</t>
  </si>
  <si>
    <t>Rechteckig</t>
  </si>
  <si>
    <t>Eckbogen</t>
  </si>
  <si>
    <t>Giebelbogen</t>
  </si>
  <si>
    <t>JA</t>
  </si>
  <si>
    <t>NEIN</t>
  </si>
  <si>
    <t>richtige Geometrie</t>
  </si>
  <si>
    <t>falsch Geometrie</t>
  </si>
  <si>
    <t xml:space="preserve">Wasserentnahmestelle </t>
  </si>
  <si>
    <t>0,5-0,8</t>
  </si>
  <si>
    <t>Preise wurden am 07.05.2021 aktualisiert                                                      Angebotsgültigkeit - 7 Tage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</si>
</sst>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</numFmts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color rgb="FFFFFF0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"/>
      <color rgb="FFFFFF00"/>
      <name val="Calibri"/>
      <family val="2"/>
      <charset val="238"/>
      <scheme val="minor"/>
    </font>
    <font>
      <sz val="10"/>
      <color theme="0" tint="-0.499984740745262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8"/>
      <color rgb="FFFFFF0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8"/>
      <color theme="1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94">
    <xf numFmtId="0" fontId="0" fillId="0" borderId="0" xfId="0"/>
    <xf numFmtId="44" fontId="0" fillId="0" borderId="0" xfId="1" applyFont="1"/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1" xfId="1" applyFont="1" applyFill="1" applyBorder="1" applyAlignment="1">
      <alignment horizontal="center"/>
    </xf>
    <xf numFmtId="44" fontId="0" fillId="3" borderId="1" xfId="1" applyFont="1" applyFill="1" applyBorder="1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44" fontId="7" fillId="0" borderId="0" xfId="1" applyFont="1"/>
    <xf numFmtId="44" fontId="7" fillId="0" borderId="0" xfId="0" applyNumberFormat="1" applyFont="1" applyAlignment="1"/>
    <xf numFmtId="0" fontId="0" fillId="5" borderId="0" xfId="0" applyFill="1" applyAlignment="1"/>
    <xf numFmtId="44" fontId="0" fillId="4" borderId="0" xfId="1" applyFont="1" applyFill="1"/>
    <xf numFmtId="44" fontId="0" fillId="4" borderId="0" xfId="1" applyFont="1" applyFill="1" applyAlignment="1"/>
    <xf numFmtId="44" fontId="0" fillId="4" borderId="0" xfId="1" applyFont="1" applyFill="1" applyAlignment="1">
      <alignment horizontal="left"/>
    </xf>
    <xf numFmtId="0" fontId="0" fillId="0" borderId="0" xfId="0" applyAlignment="1">
      <alignment horizontal="center" vertical="center" wrapText="1"/>
    </xf>
    <xf numFmtId="44" fontId="7" fillId="0" borderId="0" xfId="0" applyNumberFormat="1" applyFont="1"/>
    <xf numFmtId="0" fontId="2" fillId="5" borderId="0" xfId="0" applyFont="1" applyFill="1" applyAlignment="1"/>
    <xf numFmtId="44" fontId="3" fillId="0" borderId="0" xfId="0" applyNumberFormat="1" applyFont="1" applyAlignment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8" fontId="0" fillId="0" borderId="1" xfId="1" applyNumberFormat="1" applyFont="1" applyBorder="1" applyAlignment="1">
      <alignment horizontal="center"/>
    </xf>
    <xf numFmtId="8" fontId="0" fillId="0" borderId="1" xfId="1" applyNumberFormat="1" applyFont="1" applyFill="1" applyBorder="1" applyAlignment="1">
      <alignment horizontal="center"/>
    </xf>
    <xf numFmtId="0" fontId="0" fillId="0" borderId="9" xfId="0" applyBorder="1" applyAlignment="1"/>
    <xf numFmtId="0" fontId="0" fillId="0" borderId="9" xfId="0" applyBorder="1" applyAlignment="1">
      <alignment horizontal="center"/>
    </xf>
    <xf numFmtId="14" fontId="0" fillId="0" borderId="9" xfId="0" applyNumberFormat="1" applyBorder="1" applyAlignment="1"/>
    <xf numFmtId="0" fontId="0" fillId="0" borderId="10" xfId="0" applyBorder="1" applyAlignment="1"/>
    <xf numFmtId="0" fontId="0" fillId="0" borderId="11" xfId="0" applyBorder="1"/>
    <xf numFmtId="0" fontId="0" fillId="0" borderId="11" xfId="0" applyFill="1" applyBorder="1"/>
    <xf numFmtId="0" fontId="9" fillId="2" borderId="3" xfId="0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  <protection locked="0"/>
    </xf>
    <xf numFmtId="0" fontId="9" fillId="2" borderId="3" xfId="0" applyFont="1" applyFill="1" applyBorder="1" applyAlignment="1" applyProtection="1">
      <alignment vertical="center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9" fontId="0" fillId="2" borderId="8" xfId="2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</xf>
    <xf numFmtId="0" fontId="0" fillId="0" borderId="0" xfId="0" applyProtection="1"/>
    <xf numFmtId="0" fontId="0" fillId="0" borderId="0" xfId="0" applyAlignment="1" applyProtection="1"/>
    <xf numFmtId="0" fontId="9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6" fillId="0" borderId="0" xfId="0" applyFont="1" applyFill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left"/>
    </xf>
    <xf numFmtId="0" fontId="5" fillId="0" borderId="0" xfId="0" applyFont="1" applyAlignment="1" applyProtection="1">
      <alignment vertical="center"/>
    </xf>
    <xf numFmtId="0" fontId="9" fillId="0" borderId="0" xfId="0" applyFont="1" applyProtection="1"/>
    <xf numFmtId="0" fontId="2" fillId="0" borderId="6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2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/>
    <xf numFmtId="0" fontId="5" fillId="0" borderId="0" xfId="0" applyFont="1" applyProtection="1"/>
    <xf numFmtId="49" fontId="9" fillId="0" borderId="0" xfId="0" applyNumberFormat="1" applyFont="1" applyAlignment="1" applyProtection="1">
      <alignment horizontal="center"/>
    </xf>
    <xf numFmtId="0" fontId="10" fillId="0" borderId="0" xfId="3" applyFont="1" applyAlignment="1" applyProtection="1">
      <alignment horizontal="center"/>
    </xf>
    <xf numFmtId="0" fontId="13" fillId="0" borderId="0" xfId="0" applyFont="1" applyAlignment="1" applyProtection="1"/>
    <xf numFmtId="0" fontId="0" fillId="0" borderId="0" xfId="0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8" fontId="0" fillId="0" borderId="1" xfId="0" applyNumberFormat="1" applyBorder="1" applyAlignment="1">
      <alignment horizontal="center"/>
    </xf>
    <xf numFmtId="44" fontId="0" fillId="0" borderId="1" xfId="0" applyNumberFormat="1" applyBorder="1" applyAlignment="1">
      <alignment horizontal="center"/>
    </xf>
    <xf numFmtId="44" fontId="0" fillId="0" borderId="1" xfId="0" applyNumberFormat="1" applyFill="1" applyBorder="1" applyAlignment="1">
      <alignment horizontal="center"/>
    </xf>
    <xf numFmtId="164" fontId="3" fillId="6" borderId="8" xfId="0" applyNumberFormat="1" applyFont="1" applyFill="1" applyBorder="1" applyAlignment="1" applyProtection="1">
      <alignment vertical="center"/>
    </xf>
    <xf numFmtId="164" fontId="0" fillId="6" borderId="8" xfId="1" applyNumberFormat="1" applyFont="1" applyFill="1" applyBorder="1" applyAlignment="1" applyProtection="1">
      <alignment vertical="center"/>
    </xf>
    <xf numFmtId="164" fontId="9" fillId="6" borderId="8" xfId="1" applyNumberFormat="1" applyFont="1" applyFill="1" applyBorder="1" applyAlignment="1" applyProtection="1">
      <alignment vertical="center"/>
    </xf>
    <xf numFmtId="164" fontId="3" fillId="6" borderId="8" xfId="1" applyNumberFormat="1" applyFont="1" applyFill="1" applyBorder="1" applyAlignment="1" applyProtection="1">
      <alignment vertical="center"/>
    </xf>
    <xf numFmtId="0" fontId="7" fillId="0" borderId="0" xfId="0" applyFont="1" applyProtection="1"/>
    <xf numFmtId="0" fontId="2" fillId="0" borderId="0" xfId="0" applyFont="1" applyAlignment="1" applyProtection="1">
      <alignment horizontal="center" wrapText="1"/>
    </xf>
    <xf numFmtId="0" fontId="2" fillId="4" borderId="8" xfId="0" applyFont="1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</xf>
    <xf numFmtId="14" fontId="5" fillId="6" borderId="8" xfId="0" applyNumberFormat="1" applyFont="1" applyFill="1" applyBorder="1" applyAlignment="1" applyProtection="1">
      <alignment horizontal="center" vertical="center"/>
    </xf>
    <xf numFmtId="0" fontId="5" fillId="6" borderId="8" xfId="0" applyFont="1" applyFill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4" borderId="3" xfId="0" applyFont="1" applyFill="1" applyBorder="1" applyAlignment="1" applyProtection="1">
      <alignment horizontal="left" vertical="center"/>
    </xf>
    <xf numFmtId="0" fontId="12" fillId="4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5" fillId="7" borderId="8" xfId="0" applyFont="1" applyFill="1" applyBorder="1" applyAlignment="1" applyProtection="1">
      <alignment horizontal="center" vertical="center"/>
    </xf>
    <xf numFmtId="0" fontId="9" fillId="4" borderId="3" xfId="0" applyFont="1" applyFill="1" applyBorder="1" applyAlignment="1" applyProtection="1">
      <alignment horizontal="center"/>
    </xf>
    <xf numFmtId="0" fontId="9" fillId="4" borderId="3" xfId="0" applyFont="1" applyFill="1" applyBorder="1" applyAlignment="1">
      <alignment horizontal="center"/>
    </xf>
    <xf numFmtId="0" fontId="9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0" fillId="0" borderId="0" xfId="0" applyAlignment="1" applyProtection="1">
      <alignment horizontal="center"/>
    </xf>
    <xf numFmtId="0" fontId="5" fillId="0" borderId="0" xfId="0" applyFont="1" applyAlignment="1" applyProtection="1">
      <alignment horizontal="left" vertical="center"/>
    </xf>
    <xf numFmtId="0" fontId="9" fillId="4" borderId="2" xfId="0" applyFont="1" applyFill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0" fillId="0" borderId="0" xfId="0" applyAlignment="1" applyProtection="1">
      <alignment horizontal="left"/>
    </xf>
    <xf numFmtId="0" fontId="0" fillId="0" borderId="0" xfId="0" applyAlignment="1">
      <alignment horizontal="center" vertical="center" wrapText="1"/>
    </xf>
  </cellXfs>
  <cellStyles count="4">
    <cellStyle name="Hiperłącze" xfId="3" builtinId="8"/>
    <cellStyle name="Normalny" xfId="0" builtinId="0"/>
    <cellStyle name="Procentowy" xfId="2" builtinId="5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118843</xdr:colOff>
      <xdr:row>1</xdr:row>
      <xdr:rowOff>147432</xdr:rowOff>
    </xdr:from>
    <xdr:to>
      <xdr:col>8</xdr:col>
      <xdr:colOff>631526</xdr:colOff>
      <xdr:row>4</xdr:row>
      <xdr:rowOff>90281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2118" y="385557"/>
          <a:ext cx="2455783" cy="514349"/>
        </a:xfrm>
        <a:prstGeom prst="rect">
          <a:avLst/>
        </a:prstGeom>
      </xdr:spPr>
    </xdr:pic>
    <xdr:clientData/>
  </xdr:twoCellAnchor>
</xdr:wsDr>
</file>

<file path=xl/queryTables/queryTable1.xml><?xml version="1.0" encoding="utf-8"?>
<queryTable xmlns="http://schemas.openxmlformats.org/spreadsheetml/2006/main" name="cenyadikor" refreshOnLoad="1" removeDataOnSave="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p@arston.pl" TargetMode="Externa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Q81"/>
  <sheetViews>
    <sheetView tabSelected="1" topLeftCell="A43" zoomScaleNormal="100" workbookViewId="0">
      <selection activeCell="F56" sqref="F56"/>
    </sheetView>
  </sheetViews>
  <sheetFormatPr defaultRowHeight="15" x14ac:dyDescent="0.25"/>
  <cols>
    <col min="1" max="2" width="9.140625" style="37"/>
    <col min="3" max="3" width="14.140625" style="37" customWidth="1"/>
    <col min="4" max="4" width="10" style="37" customWidth="1"/>
    <col min="5" max="5" width="9.140625" style="37" customWidth="1"/>
    <col min="6" max="6" width="10.7109375" style="37" customWidth="1"/>
    <col min="7" max="7" width="9.140625" style="37"/>
    <col min="8" max="8" width="7.28515625" style="37" customWidth="1"/>
    <col min="9" max="9" width="23.28515625" style="37" customWidth="1"/>
    <col min="10" max="16384" width="9.140625" style="37"/>
  </cols>
  <sheetData>
    <row r="1" spans="1:11" ht="18.75" x14ac:dyDescent="0.25">
      <c r="A1" s="36"/>
      <c r="B1" s="36"/>
      <c r="C1" s="36"/>
      <c r="D1" s="36"/>
      <c r="E1" s="36"/>
      <c r="F1" s="36"/>
      <c r="G1" s="36"/>
      <c r="H1" s="36"/>
      <c r="I1" s="36"/>
    </row>
    <row r="2" spans="1:11" x14ac:dyDescent="0.25">
      <c r="F2" s="38"/>
      <c r="G2" s="38"/>
      <c r="H2" s="38"/>
      <c r="I2" s="38"/>
    </row>
    <row r="3" spans="1:11" x14ac:dyDescent="0.25">
      <c r="A3" s="87" t="s">
        <v>92</v>
      </c>
      <c r="B3" s="87"/>
      <c r="C3" s="87"/>
      <c r="D3" s="87"/>
      <c r="E3" s="87"/>
      <c r="F3" s="38"/>
      <c r="G3" s="38"/>
      <c r="H3" s="38"/>
      <c r="I3" s="38"/>
    </row>
    <row r="4" spans="1:11" x14ac:dyDescent="0.25">
      <c r="A4" s="84" t="s">
        <v>93</v>
      </c>
      <c r="B4" s="84"/>
      <c r="C4" s="84"/>
      <c r="D4" s="31">
        <v>1</v>
      </c>
      <c r="E4" s="39" t="s">
        <v>1</v>
      </c>
      <c r="F4" s="38"/>
      <c r="G4" s="38"/>
      <c r="H4" s="38"/>
      <c r="I4" s="38"/>
    </row>
    <row r="5" spans="1:11" x14ac:dyDescent="0.25">
      <c r="A5" s="84" t="s">
        <v>94</v>
      </c>
      <c r="B5" s="84"/>
      <c r="C5" s="84"/>
      <c r="D5" s="31">
        <v>20</v>
      </c>
      <c r="E5" s="39" t="s">
        <v>9</v>
      </c>
      <c r="F5" s="38"/>
      <c r="G5" s="38"/>
      <c r="H5" s="38"/>
      <c r="I5" s="38"/>
    </row>
    <row r="6" spans="1:11" x14ac:dyDescent="0.25">
      <c r="A6" s="84" t="s">
        <v>95</v>
      </c>
      <c r="B6" s="84"/>
      <c r="C6" s="84"/>
      <c r="D6" s="31">
        <v>0</v>
      </c>
      <c r="E6" s="40" t="s">
        <v>9</v>
      </c>
    </row>
    <row r="7" spans="1:11" x14ac:dyDescent="0.25">
      <c r="A7" s="84" t="s">
        <v>96</v>
      </c>
      <c r="B7" s="84"/>
      <c r="C7" s="84"/>
      <c r="D7" s="31" t="s">
        <v>180</v>
      </c>
      <c r="E7" s="40" t="s">
        <v>9</v>
      </c>
      <c r="F7" s="71" t="s">
        <v>98</v>
      </c>
      <c r="G7" s="71"/>
      <c r="H7" s="71"/>
      <c r="I7" s="65" t="str">
        <f>IF(ISTEXT(Ceny!E1)=TRUE,I57,"keine Verbindung")</f>
        <v>keine Verbindung</v>
      </c>
      <c r="K7" s="69"/>
    </row>
    <row r="8" spans="1:11" x14ac:dyDescent="0.25">
      <c r="A8" s="81" t="s">
        <v>97</v>
      </c>
      <c r="B8" s="81"/>
      <c r="C8" s="81"/>
      <c r="D8" s="88"/>
      <c r="E8" s="88"/>
    </row>
    <row r="9" spans="1:11" x14ac:dyDescent="0.25">
      <c r="A9" s="41"/>
      <c r="B9" s="41"/>
      <c r="C9" s="41"/>
      <c r="D9" s="42"/>
      <c r="E9" s="42"/>
    </row>
    <row r="10" spans="1:11" x14ac:dyDescent="0.25">
      <c r="A10" s="41"/>
      <c r="B10" s="41"/>
      <c r="C10" s="41"/>
      <c r="D10" s="42"/>
      <c r="E10" s="43"/>
    </row>
    <row r="11" spans="1:11" x14ac:dyDescent="0.25">
      <c r="A11" s="87" t="s">
        <v>99</v>
      </c>
      <c r="B11" s="87"/>
      <c r="C11" s="87"/>
      <c r="D11" s="87"/>
      <c r="E11" s="87"/>
    </row>
    <row r="12" spans="1:11" x14ac:dyDescent="0.25">
      <c r="A12" s="84" t="s">
        <v>100</v>
      </c>
      <c r="B12" s="84"/>
      <c r="C12" s="84"/>
      <c r="D12" s="79" t="s">
        <v>108</v>
      </c>
      <c r="E12" s="79"/>
      <c r="F12" s="32">
        <v>10</v>
      </c>
      <c r="G12" s="44" t="s">
        <v>109</v>
      </c>
      <c r="K12" s="69"/>
    </row>
    <row r="13" spans="1:11" ht="15" customHeight="1" x14ac:dyDescent="0.25">
      <c r="A13" s="85" t="s">
        <v>179</v>
      </c>
      <c r="B13" s="85"/>
      <c r="C13" s="85"/>
      <c r="D13" s="79">
        <v>0</v>
      </c>
      <c r="E13" s="79"/>
      <c r="F13" s="45" t="s">
        <v>105</v>
      </c>
    </row>
    <row r="14" spans="1:11" x14ac:dyDescent="0.25">
      <c r="A14" s="84" t="s">
        <v>101</v>
      </c>
      <c r="B14" s="84"/>
      <c r="C14" s="84"/>
      <c r="D14" s="79">
        <v>0</v>
      </c>
      <c r="E14" s="79"/>
      <c r="F14" s="45" t="s">
        <v>106</v>
      </c>
    </row>
    <row r="15" spans="1:11" x14ac:dyDescent="0.25">
      <c r="A15" s="82"/>
      <c r="B15" s="82"/>
      <c r="C15" s="82"/>
      <c r="D15" s="42"/>
      <c r="E15" s="42"/>
    </row>
    <row r="17" spans="1:9" s="47" customFormat="1" ht="20.25" customHeight="1" thickBot="1" x14ac:dyDescent="0.3">
      <c r="A17" s="76" t="s">
        <v>102</v>
      </c>
      <c r="B17" s="77"/>
      <c r="C17" s="77"/>
      <c r="D17" s="77"/>
      <c r="E17" s="78"/>
      <c r="F17" s="46" t="s">
        <v>103</v>
      </c>
      <c r="G17" s="76" t="s">
        <v>104</v>
      </c>
      <c r="H17" s="77"/>
      <c r="I17" s="78"/>
    </row>
    <row r="18" spans="1:9" s="47" customFormat="1" ht="18.75" customHeight="1" x14ac:dyDescent="0.25">
      <c r="A18" s="80" t="s">
        <v>110</v>
      </c>
      <c r="B18" s="80"/>
      <c r="C18" s="80"/>
      <c r="D18" s="33">
        <v>0</v>
      </c>
      <c r="E18" s="48" t="s">
        <v>105</v>
      </c>
      <c r="F18" s="49" t="s">
        <v>15</v>
      </c>
      <c r="G18" s="75" t="s">
        <v>111</v>
      </c>
      <c r="H18" s="75"/>
      <c r="I18" s="75"/>
    </row>
    <row r="19" spans="1:9" s="47" customFormat="1" ht="18.75" customHeight="1" x14ac:dyDescent="0.25">
      <c r="A19" s="80" t="s">
        <v>142</v>
      </c>
      <c r="B19" s="80"/>
      <c r="C19" s="80"/>
      <c r="D19" s="33">
        <v>0</v>
      </c>
      <c r="E19" s="48" t="s">
        <v>112</v>
      </c>
      <c r="F19" s="49" t="s">
        <v>21</v>
      </c>
      <c r="G19" s="75" t="s">
        <v>141</v>
      </c>
      <c r="H19" s="75"/>
      <c r="I19" s="75"/>
    </row>
    <row r="20" spans="1:9" s="47" customFormat="1" ht="18.75" customHeight="1" x14ac:dyDescent="0.25">
      <c r="A20" s="80" t="s">
        <v>113</v>
      </c>
      <c r="B20" s="80"/>
      <c r="C20" s="80"/>
      <c r="D20" s="33">
        <v>0</v>
      </c>
      <c r="E20" s="48" t="s">
        <v>106</v>
      </c>
      <c r="F20" s="49" t="s">
        <v>16</v>
      </c>
      <c r="G20" s="75" t="s">
        <v>143</v>
      </c>
      <c r="H20" s="75"/>
      <c r="I20" s="75"/>
    </row>
    <row r="21" spans="1:9" s="47" customFormat="1" ht="18.75" customHeight="1" x14ac:dyDescent="0.25">
      <c r="A21" s="80" t="s">
        <v>114</v>
      </c>
      <c r="B21" s="80"/>
      <c r="C21" s="80"/>
      <c r="D21" s="33">
        <v>0</v>
      </c>
      <c r="E21" s="50" t="s">
        <v>106</v>
      </c>
      <c r="F21" s="49" t="s">
        <v>17</v>
      </c>
      <c r="G21" s="75" t="s">
        <v>144</v>
      </c>
      <c r="H21" s="75"/>
      <c r="I21" s="75"/>
    </row>
    <row r="22" spans="1:9" s="47" customFormat="1" ht="18.75" customHeight="1" x14ac:dyDescent="0.25">
      <c r="A22" s="80" t="s">
        <v>115</v>
      </c>
      <c r="B22" s="80"/>
      <c r="C22" s="80"/>
      <c r="D22" s="33">
        <v>0</v>
      </c>
      <c r="E22" s="50" t="s">
        <v>105</v>
      </c>
      <c r="F22" s="49" t="s">
        <v>23</v>
      </c>
      <c r="G22" s="75" t="s">
        <v>145</v>
      </c>
      <c r="H22" s="75"/>
      <c r="I22" s="75"/>
    </row>
    <row r="23" spans="1:9" s="47" customFormat="1" ht="18.75" customHeight="1" x14ac:dyDescent="0.25">
      <c r="A23" s="80" t="s">
        <v>116</v>
      </c>
      <c r="B23" s="80"/>
      <c r="C23" s="80"/>
      <c r="D23" s="33">
        <v>0</v>
      </c>
      <c r="E23" s="50" t="s">
        <v>106</v>
      </c>
      <c r="F23" s="49" t="s">
        <v>91</v>
      </c>
      <c r="G23" s="75" t="s">
        <v>146</v>
      </c>
      <c r="H23" s="75"/>
      <c r="I23" s="75"/>
    </row>
    <row r="24" spans="1:9" s="47" customFormat="1" ht="18.75" customHeight="1" x14ac:dyDescent="0.25">
      <c r="A24" s="80" t="s">
        <v>117</v>
      </c>
      <c r="B24" s="80"/>
      <c r="C24" s="80"/>
      <c r="D24" s="33">
        <v>0</v>
      </c>
      <c r="E24" s="48" t="s">
        <v>105</v>
      </c>
      <c r="F24" s="49" t="s">
        <v>18</v>
      </c>
      <c r="G24" s="75" t="s">
        <v>147</v>
      </c>
      <c r="H24" s="75"/>
      <c r="I24" s="75"/>
    </row>
    <row r="25" spans="1:9" s="47" customFormat="1" ht="18.75" customHeight="1" x14ac:dyDescent="0.25">
      <c r="A25" s="80" t="s">
        <v>118</v>
      </c>
      <c r="B25" s="80"/>
      <c r="C25" s="80"/>
      <c r="D25" s="33">
        <v>0</v>
      </c>
      <c r="E25" s="48" t="s">
        <v>105</v>
      </c>
      <c r="F25" s="49" t="s">
        <v>19</v>
      </c>
      <c r="G25" s="75" t="s">
        <v>148</v>
      </c>
      <c r="H25" s="75"/>
      <c r="I25" s="75"/>
    </row>
    <row r="26" spans="1:9" s="47" customFormat="1" ht="18.75" customHeight="1" x14ac:dyDescent="0.25">
      <c r="A26" s="80" t="s">
        <v>119</v>
      </c>
      <c r="B26" s="80"/>
      <c r="C26" s="80"/>
      <c r="D26" s="33">
        <v>0</v>
      </c>
      <c r="E26" s="48" t="s">
        <v>106</v>
      </c>
      <c r="F26" s="49" t="s">
        <v>53</v>
      </c>
      <c r="G26" s="75" t="s">
        <v>149</v>
      </c>
      <c r="H26" s="75"/>
      <c r="I26" s="75"/>
    </row>
    <row r="27" spans="1:9" s="47" customFormat="1" ht="18.75" customHeight="1" x14ac:dyDescent="0.25">
      <c r="A27" s="80" t="s">
        <v>120</v>
      </c>
      <c r="B27" s="80"/>
      <c r="C27" s="80"/>
      <c r="D27" s="33">
        <v>0</v>
      </c>
      <c r="E27" s="48" t="s">
        <v>106</v>
      </c>
      <c r="F27" s="49" t="s">
        <v>54</v>
      </c>
      <c r="G27" s="75" t="s">
        <v>150</v>
      </c>
      <c r="H27" s="75"/>
      <c r="I27" s="75"/>
    </row>
    <row r="28" spans="1:9" s="47" customFormat="1" ht="18.75" customHeight="1" x14ac:dyDescent="0.25">
      <c r="A28" s="80" t="s">
        <v>123</v>
      </c>
      <c r="B28" s="80"/>
      <c r="C28" s="80"/>
      <c r="D28" s="33">
        <v>0</v>
      </c>
      <c r="E28" s="48" t="s">
        <v>106</v>
      </c>
      <c r="F28" s="49" t="s">
        <v>55</v>
      </c>
      <c r="G28" s="75" t="s">
        <v>150</v>
      </c>
      <c r="H28" s="75"/>
      <c r="I28" s="75"/>
    </row>
    <row r="29" spans="1:9" s="47" customFormat="1" ht="18.75" customHeight="1" x14ac:dyDescent="0.25">
      <c r="A29" s="80" t="s">
        <v>122</v>
      </c>
      <c r="B29" s="80"/>
      <c r="C29" s="80"/>
      <c r="D29" s="33">
        <v>0</v>
      </c>
      <c r="E29" s="48" t="s">
        <v>106</v>
      </c>
      <c r="F29" s="49" t="s">
        <v>56</v>
      </c>
      <c r="G29" s="75" t="s">
        <v>152</v>
      </c>
      <c r="H29" s="75"/>
      <c r="I29" s="75"/>
    </row>
    <row r="30" spans="1:9" s="47" customFormat="1" ht="18.75" customHeight="1" x14ac:dyDescent="0.25">
      <c r="A30" s="80" t="s">
        <v>121</v>
      </c>
      <c r="B30" s="80"/>
      <c r="C30" s="80"/>
      <c r="D30" s="33">
        <v>0</v>
      </c>
      <c r="E30" s="48" t="s">
        <v>106</v>
      </c>
      <c r="F30" s="49" t="s">
        <v>57</v>
      </c>
      <c r="G30" s="75" t="s">
        <v>152</v>
      </c>
      <c r="H30" s="75"/>
      <c r="I30" s="75"/>
    </row>
    <row r="31" spans="1:9" s="47" customFormat="1" ht="18.75" customHeight="1" x14ac:dyDescent="0.25">
      <c r="A31" s="80" t="s">
        <v>124</v>
      </c>
      <c r="B31" s="80"/>
      <c r="C31" s="80"/>
      <c r="D31" s="33">
        <v>0</v>
      </c>
      <c r="E31" s="48" t="s">
        <v>106</v>
      </c>
      <c r="F31" s="49" t="s">
        <v>58</v>
      </c>
      <c r="G31" s="75" t="s">
        <v>152</v>
      </c>
      <c r="H31" s="75"/>
      <c r="I31" s="75"/>
    </row>
    <row r="32" spans="1:9" s="47" customFormat="1" ht="18.75" customHeight="1" x14ac:dyDescent="0.25">
      <c r="A32" s="80" t="s">
        <v>49</v>
      </c>
      <c r="B32" s="80"/>
      <c r="C32" s="80"/>
      <c r="D32" s="33">
        <v>0</v>
      </c>
      <c r="E32" s="48" t="s">
        <v>106</v>
      </c>
      <c r="F32" s="49" t="s">
        <v>20</v>
      </c>
      <c r="G32" s="75" t="s">
        <v>151</v>
      </c>
      <c r="H32" s="75"/>
      <c r="I32" s="75"/>
    </row>
    <row r="33" spans="1:17" s="47" customFormat="1" ht="18.75" customHeight="1" x14ac:dyDescent="0.25">
      <c r="A33" s="80" t="s">
        <v>125</v>
      </c>
      <c r="B33" s="80"/>
      <c r="C33" s="80"/>
      <c r="D33" s="33">
        <v>0</v>
      </c>
      <c r="E33" s="48" t="s">
        <v>106</v>
      </c>
      <c r="F33" s="49" t="s">
        <v>20</v>
      </c>
      <c r="G33" s="75" t="s">
        <v>152</v>
      </c>
      <c r="H33" s="75"/>
      <c r="I33" s="75"/>
    </row>
    <row r="34" spans="1:17" s="47" customFormat="1" ht="18.75" customHeight="1" x14ac:dyDescent="0.25">
      <c r="A34" s="80" t="s">
        <v>126</v>
      </c>
      <c r="B34" s="80"/>
      <c r="C34" s="80"/>
      <c r="D34" s="33">
        <v>0</v>
      </c>
      <c r="E34" s="48" t="s">
        <v>106</v>
      </c>
      <c r="F34" s="49" t="s">
        <v>85</v>
      </c>
      <c r="G34" s="75" t="s">
        <v>153</v>
      </c>
      <c r="H34" s="75"/>
      <c r="I34" s="75"/>
    </row>
    <row r="35" spans="1:17" s="47" customFormat="1" ht="18.75" customHeight="1" x14ac:dyDescent="0.25">
      <c r="A35" s="80" t="s">
        <v>127</v>
      </c>
      <c r="B35" s="80"/>
      <c r="C35" s="80"/>
      <c r="D35" s="33">
        <v>0</v>
      </c>
      <c r="E35" s="48" t="s">
        <v>106</v>
      </c>
      <c r="F35" s="49" t="s">
        <v>86</v>
      </c>
      <c r="G35" s="75" t="s">
        <v>154</v>
      </c>
      <c r="H35" s="75"/>
      <c r="I35" s="75"/>
      <c r="L35" s="60"/>
      <c r="M35" s="60"/>
      <c r="N35" s="60"/>
      <c r="O35" s="60"/>
      <c r="P35" s="60"/>
      <c r="Q35" s="60"/>
    </row>
    <row r="36" spans="1:17" s="47" customFormat="1" ht="18.75" customHeight="1" x14ac:dyDescent="0.25">
      <c r="A36" s="80" t="s">
        <v>128</v>
      </c>
      <c r="B36" s="80"/>
      <c r="C36" s="80"/>
      <c r="D36" s="33">
        <v>0</v>
      </c>
      <c r="E36" s="48" t="s">
        <v>105</v>
      </c>
      <c r="F36" s="49" t="s">
        <v>89</v>
      </c>
      <c r="G36" s="75" t="s">
        <v>155</v>
      </c>
      <c r="H36" s="75"/>
      <c r="I36" s="75"/>
      <c r="L36" s="60"/>
      <c r="M36" s="60"/>
      <c r="N36" s="60"/>
      <c r="O36" s="60"/>
      <c r="P36" s="60"/>
      <c r="Q36" s="60"/>
    </row>
    <row r="37" spans="1:17" s="47" customFormat="1" ht="18.75" customHeight="1" x14ac:dyDescent="0.25">
      <c r="A37" s="80" t="s">
        <v>129</v>
      </c>
      <c r="B37" s="80"/>
      <c r="C37" s="80"/>
      <c r="D37" s="33">
        <v>0</v>
      </c>
      <c r="E37" s="48" t="s">
        <v>106</v>
      </c>
      <c r="F37" s="49" t="s">
        <v>27</v>
      </c>
      <c r="G37" s="75" t="s">
        <v>156</v>
      </c>
      <c r="H37" s="75"/>
      <c r="I37" s="75"/>
      <c r="L37" s="60"/>
      <c r="M37" s="60"/>
      <c r="N37" s="60"/>
      <c r="O37" s="60"/>
      <c r="P37" s="60"/>
      <c r="Q37" s="60"/>
    </row>
    <row r="38" spans="1:17" s="47" customFormat="1" ht="18.75" customHeight="1" x14ac:dyDescent="0.25">
      <c r="A38" s="80" t="s">
        <v>130</v>
      </c>
      <c r="B38" s="80"/>
      <c r="C38" s="80"/>
      <c r="D38" s="33">
        <v>0</v>
      </c>
      <c r="E38" s="48" t="s">
        <v>106</v>
      </c>
      <c r="F38" s="49" t="s">
        <v>64</v>
      </c>
      <c r="G38" s="75" t="s">
        <v>157</v>
      </c>
      <c r="H38" s="75"/>
      <c r="I38" s="75"/>
      <c r="L38" s="61"/>
      <c r="M38" s="61"/>
      <c r="N38" s="61"/>
      <c r="O38" s="60"/>
      <c r="P38" s="60"/>
      <c r="Q38" s="60"/>
    </row>
    <row r="39" spans="1:17" s="47" customFormat="1" ht="18.75" customHeight="1" x14ac:dyDescent="0.25">
      <c r="A39" s="80" t="s">
        <v>131</v>
      </c>
      <c r="B39" s="80"/>
      <c r="C39" s="80"/>
      <c r="D39" s="33">
        <v>0</v>
      </c>
      <c r="E39" s="48" t="s">
        <v>106</v>
      </c>
      <c r="F39" s="49" t="s">
        <v>28</v>
      </c>
      <c r="G39" s="75" t="s">
        <v>158</v>
      </c>
      <c r="H39" s="75"/>
      <c r="I39" s="75"/>
      <c r="L39" s="60"/>
      <c r="M39" s="60"/>
      <c r="N39" s="60"/>
      <c r="O39" s="60"/>
      <c r="P39" s="60"/>
      <c r="Q39" s="60"/>
    </row>
    <row r="40" spans="1:17" s="47" customFormat="1" ht="18.75" customHeight="1" x14ac:dyDescent="0.25">
      <c r="A40" s="80" t="s">
        <v>132</v>
      </c>
      <c r="B40" s="80"/>
      <c r="C40" s="80"/>
      <c r="D40" s="33">
        <v>0</v>
      </c>
      <c r="E40" s="48" t="s">
        <v>105</v>
      </c>
      <c r="F40" s="49" t="s">
        <v>42</v>
      </c>
      <c r="G40" s="75" t="s">
        <v>159</v>
      </c>
      <c r="H40" s="75"/>
      <c r="I40" s="75"/>
      <c r="L40" s="60"/>
      <c r="M40" s="60"/>
      <c r="N40" s="60"/>
      <c r="O40" s="60"/>
      <c r="P40" s="60"/>
      <c r="Q40" s="60"/>
    </row>
    <row r="41" spans="1:17" s="47" customFormat="1" ht="18.75" customHeight="1" x14ac:dyDescent="0.25">
      <c r="A41" s="80" t="s">
        <v>133</v>
      </c>
      <c r="B41" s="80"/>
      <c r="C41" s="80"/>
      <c r="D41" s="33">
        <v>0</v>
      </c>
      <c r="E41" s="48" t="s">
        <v>105</v>
      </c>
      <c r="F41" s="49" t="s">
        <v>65</v>
      </c>
      <c r="G41" s="75" t="s">
        <v>160</v>
      </c>
      <c r="H41" s="75"/>
      <c r="I41" s="75"/>
      <c r="L41" s="60"/>
      <c r="M41" s="60"/>
      <c r="N41" s="60"/>
      <c r="O41" s="60"/>
      <c r="P41" s="60"/>
      <c r="Q41" s="60"/>
    </row>
    <row r="42" spans="1:17" s="47" customFormat="1" ht="18.75" customHeight="1" x14ac:dyDescent="0.25">
      <c r="A42" s="80" t="s">
        <v>134</v>
      </c>
      <c r="B42" s="80"/>
      <c r="C42" s="80"/>
      <c r="D42" s="33">
        <v>0</v>
      </c>
      <c r="E42" s="48" t="s">
        <v>105</v>
      </c>
      <c r="F42" s="49" t="s">
        <v>71</v>
      </c>
      <c r="G42" s="75" t="s">
        <v>161</v>
      </c>
      <c r="H42" s="75"/>
      <c r="I42" s="75"/>
      <c r="L42" s="60"/>
      <c r="M42" s="60"/>
      <c r="N42" s="60"/>
      <c r="O42" s="60"/>
      <c r="P42" s="60"/>
      <c r="Q42" s="60"/>
    </row>
    <row r="43" spans="1:17" s="47" customFormat="1" ht="18.75" customHeight="1" x14ac:dyDescent="0.25">
      <c r="A43" s="80" t="s">
        <v>135</v>
      </c>
      <c r="B43" s="80"/>
      <c r="C43" s="80"/>
      <c r="D43" s="33">
        <v>0</v>
      </c>
      <c r="E43" s="48" t="s">
        <v>105</v>
      </c>
      <c r="F43" s="49" t="s">
        <v>72</v>
      </c>
      <c r="G43" s="75" t="s">
        <v>161</v>
      </c>
      <c r="H43" s="75"/>
      <c r="I43" s="75"/>
      <c r="L43" s="61"/>
      <c r="M43" s="61"/>
      <c r="N43" s="61"/>
      <c r="O43" s="60"/>
      <c r="P43" s="60"/>
      <c r="Q43" s="60"/>
    </row>
    <row r="44" spans="1:17" s="47" customFormat="1" ht="18.75" customHeight="1" x14ac:dyDescent="0.25">
      <c r="A44" s="80" t="s">
        <v>136</v>
      </c>
      <c r="B44" s="80"/>
      <c r="C44" s="80"/>
      <c r="D44" s="33">
        <v>0</v>
      </c>
      <c r="E44" s="48" t="s">
        <v>105</v>
      </c>
      <c r="F44" s="49" t="s">
        <v>73</v>
      </c>
      <c r="G44" s="75" t="s">
        <v>162</v>
      </c>
      <c r="H44" s="75"/>
      <c r="I44" s="75"/>
      <c r="L44" s="60"/>
      <c r="M44" s="60"/>
      <c r="N44" s="60"/>
      <c r="O44" s="60"/>
      <c r="P44" s="60"/>
      <c r="Q44" s="60"/>
    </row>
    <row r="45" spans="1:17" s="47" customFormat="1" ht="18.75" customHeight="1" x14ac:dyDescent="0.25">
      <c r="A45" s="80" t="s">
        <v>137</v>
      </c>
      <c r="B45" s="80"/>
      <c r="C45" s="80"/>
      <c r="D45" s="33">
        <v>0</v>
      </c>
      <c r="E45" s="48" t="s">
        <v>105</v>
      </c>
      <c r="F45" s="49" t="s">
        <v>74</v>
      </c>
      <c r="G45" s="75" t="s">
        <v>163</v>
      </c>
      <c r="H45" s="75"/>
      <c r="I45" s="75"/>
      <c r="L45" s="60"/>
      <c r="M45" s="60"/>
      <c r="N45" s="60"/>
      <c r="O45" s="60"/>
      <c r="P45" s="60"/>
      <c r="Q45" s="60"/>
    </row>
    <row r="46" spans="1:17" s="47" customFormat="1" ht="18.75" customHeight="1" x14ac:dyDescent="0.25">
      <c r="A46" s="80" t="s">
        <v>138</v>
      </c>
      <c r="B46" s="80"/>
      <c r="C46" s="80"/>
      <c r="D46" s="33">
        <v>0</v>
      </c>
      <c r="E46" s="48" t="s">
        <v>106</v>
      </c>
      <c r="F46" s="49" t="s">
        <v>81</v>
      </c>
      <c r="G46" s="75" t="s">
        <v>164</v>
      </c>
      <c r="H46" s="75"/>
      <c r="I46" s="75"/>
      <c r="L46" s="60"/>
      <c r="M46" s="60"/>
      <c r="N46" s="60"/>
      <c r="O46" s="60"/>
      <c r="P46" s="60"/>
      <c r="Q46" s="60"/>
    </row>
    <row r="47" spans="1:17" s="47" customFormat="1" ht="18.75" customHeight="1" x14ac:dyDescent="0.25">
      <c r="A47" s="80" t="s">
        <v>139</v>
      </c>
      <c r="B47" s="80"/>
      <c r="C47" s="80"/>
      <c r="D47" s="33">
        <v>0</v>
      </c>
      <c r="E47" s="48" t="s">
        <v>106</v>
      </c>
      <c r="F47" s="49" t="s">
        <v>88</v>
      </c>
      <c r="G47" s="75" t="s">
        <v>165</v>
      </c>
      <c r="H47" s="75"/>
      <c r="I47" s="75"/>
      <c r="L47" s="60"/>
      <c r="M47" s="60"/>
      <c r="N47" s="60"/>
      <c r="O47" s="60"/>
      <c r="P47" s="60"/>
      <c r="Q47" s="60"/>
    </row>
    <row r="48" spans="1:17" s="47" customFormat="1" ht="18.75" customHeight="1" x14ac:dyDescent="0.25">
      <c r="A48" s="90" t="s">
        <v>140</v>
      </c>
      <c r="B48" s="90"/>
      <c r="C48" s="90"/>
      <c r="D48" s="34">
        <v>0</v>
      </c>
      <c r="E48" s="51" t="s">
        <v>105</v>
      </c>
      <c r="F48" s="52" t="s">
        <v>68</v>
      </c>
      <c r="G48" s="91" t="s">
        <v>166</v>
      </c>
      <c r="H48" s="91"/>
      <c r="I48" s="91"/>
    </row>
    <row r="49" spans="1:9" ht="18.75" customHeight="1" x14ac:dyDescent="0.25">
      <c r="A49" s="92"/>
      <c r="B49" s="92"/>
      <c r="C49" s="92"/>
      <c r="F49" s="42"/>
      <c r="G49" s="89"/>
      <c r="H49" s="89"/>
      <c r="I49" s="89"/>
    </row>
    <row r="50" spans="1:9" ht="18.75" customHeight="1" x14ac:dyDescent="0.25">
      <c r="A50" s="43"/>
      <c r="B50" s="43"/>
      <c r="C50" s="43"/>
      <c r="F50" s="42"/>
      <c r="G50" s="53"/>
      <c r="H50" s="53"/>
      <c r="I50" s="53"/>
    </row>
    <row r="51" spans="1:9" ht="18.75" customHeight="1" x14ac:dyDescent="0.25">
      <c r="A51" s="43"/>
      <c r="B51" s="43"/>
      <c r="C51" s="43"/>
      <c r="F51" s="42"/>
      <c r="G51" s="53"/>
      <c r="H51" s="53"/>
      <c r="I51" s="53"/>
    </row>
    <row r="52" spans="1:9" ht="18.75" customHeight="1" x14ac:dyDescent="0.25">
      <c r="A52" s="54"/>
      <c r="B52" s="54"/>
      <c r="C52" s="54"/>
      <c r="D52" s="54"/>
      <c r="E52" s="54"/>
      <c r="F52" s="54"/>
      <c r="G52" s="54"/>
      <c r="H52" s="54"/>
      <c r="I52" s="54"/>
    </row>
    <row r="53" spans="1:9" ht="18.75" customHeight="1" x14ac:dyDescent="0.25">
      <c r="A53" s="54"/>
      <c r="B53" s="54"/>
      <c r="C53" s="54"/>
      <c r="D53" s="54"/>
      <c r="E53" s="54"/>
      <c r="F53" s="54"/>
      <c r="G53" s="54"/>
      <c r="H53" s="54"/>
      <c r="I53" s="54"/>
    </row>
    <row r="54" spans="1:9" ht="18.75" customHeight="1" x14ac:dyDescent="0.25">
      <c r="A54" s="54"/>
      <c r="B54" s="54"/>
      <c r="C54" s="54"/>
      <c r="D54" s="54"/>
    </row>
    <row r="55" spans="1:9" ht="18.75" customHeight="1" x14ac:dyDescent="0.25">
      <c r="A55" s="83" t="s">
        <v>167</v>
      </c>
      <c r="B55" s="83"/>
      <c r="C55" s="83"/>
      <c r="F55" s="71" t="s">
        <v>168</v>
      </c>
      <c r="G55" s="71"/>
      <c r="H55" s="71"/>
      <c r="I55" s="66">
        <f>(Obliczenia!C8)/Ceny!C45</f>
        <v>15982.528735632186</v>
      </c>
    </row>
    <row r="56" spans="1:9" ht="18.75" customHeight="1" x14ac:dyDescent="0.25">
      <c r="A56" s="73">
        <f ca="1">TODAY()</f>
        <v>44490</v>
      </c>
      <c r="B56" s="74"/>
      <c r="C56" s="74"/>
      <c r="E56" s="55"/>
      <c r="F56" s="35"/>
      <c r="G56" s="72" t="s">
        <v>169</v>
      </c>
      <c r="H56" s="72"/>
      <c r="I56" s="67">
        <f>I55*F56</f>
        <v>0</v>
      </c>
    </row>
    <row r="57" spans="1:9" ht="18.75" customHeight="1" x14ac:dyDescent="0.25">
      <c r="A57" s="56"/>
      <c r="B57" s="56"/>
      <c r="C57" s="56"/>
      <c r="E57" s="38"/>
      <c r="F57" s="71" t="s">
        <v>98</v>
      </c>
      <c r="G57" s="71"/>
      <c r="H57" s="71"/>
      <c r="I57" s="68">
        <f>I55-I56</f>
        <v>15982.528735632186</v>
      </c>
    </row>
    <row r="58" spans="1:9" ht="18.75" customHeight="1" x14ac:dyDescent="0.25">
      <c r="A58" s="83" t="s">
        <v>170</v>
      </c>
      <c r="B58" s="83"/>
      <c r="C58" s="83"/>
      <c r="E58" s="55"/>
    </row>
    <row r="59" spans="1:9" ht="20.25" customHeight="1" x14ac:dyDescent="0.25">
      <c r="A59" s="74" t="str">
        <f>Ceny!E1</f>
        <v>CVA13042021</v>
      </c>
      <c r="B59" s="74"/>
      <c r="C59" s="74"/>
      <c r="F59" s="38"/>
      <c r="G59" s="86" t="s">
        <v>77</v>
      </c>
      <c r="H59" s="86"/>
      <c r="I59" s="57" t="s">
        <v>78</v>
      </c>
    </row>
    <row r="60" spans="1:9" ht="20.25" customHeight="1" x14ac:dyDescent="0.25">
      <c r="F60" s="38"/>
      <c r="G60" s="39"/>
      <c r="H60" s="39"/>
      <c r="I60" s="58" t="s">
        <v>79</v>
      </c>
    </row>
    <row r="61" spans="1:9" ht="20.25" customHeight="1" x14ac:dyDescent="0.25"/>
    <row r="62" spans="1:9" ht="32.25" customHeight="1" x14ac:dyDescent="0.25">
      <c r="A62" s="70" t="s">
        <v>181</v>
      </c>
      <c r="B62" s="70"/>
      <c r="C62" s="70"/>
      <c r="D62" s="70"/>
      <c r="E62" s="70"/>
      <c r="F62" s="70"/>
      <c r="G62" s="70"/>
    </row>
    <row r="63" spans="1:9" ht="20.25" customHeight="1" x14ac:dyDescent="0.25"/>
    <row r="64" spans="1:9" ht="20.25" customHeight="1" x14ac:dyDescent="0.25"/>
    <row r="65" ht="20.25" customHeight="1" x14ac:dyDescent="0.25"/>
    <row r="66" ht="20.25" customHeight="1" x14ac:dyDescent="0.25"/>
    <row r="81" spans="1:9" x14ac:dyDescent="0.25">
      <c r="A81" s="59"/>
      <c r="B81" s="59"/>
      <c r="C81" s="59"/>
      <c r="D81" s="59"/>
      <c r="E81" s="59"/>
      <c r="F81" s="59"/>
      <c r="G81" s="59"/>
      <c r="H81" s="59"/>
      <c r="I81" s="59"/>
    </row>
  </sheetData>
  <sheetProtection algorithmName="SHA-512" hashValue="6W64D1ZAZwA+f8UrPsc/7HVqbccCwhDSVJfe01x8mwtNHjzv0Mw3VDbiGbX+qp2KhgjXZZr/k5HXE304AcU/JQ==" saltValue="e8o+zaSK67ubAeHrcoBp5g==" spinCount="100000" sheet="1" selectLockedCells="1"/>
  <mergeCells count="91">
    <mergeCell ref="G49:I49"/>
    <mergeCell ref="A48:C48"/>
    <mergeCell ref="G48:I48"/>
    <mergeCell ref="A49:C49"/>
    <mergeCell ref="A47:C47"/>
    <mergeCell ref="G47:I47"/>
    <mergeCell ref="G45:I45"/>
    <mergeCell ref="A40:C40"/>
    <mergeCell ref="G40:I40"/>
    <mergeCell ref="A34:C34"/>
    <mergeCell ref="G34:I34"/>
    <mergeCell ref="A35:C35"/>
    <mergeCell ref="G35:I35"/>
    <mergeCell ref="G36:I36"/>
    <mergeCell ref="G23:I23"/>
    <mergeCell ref="A29:C29"/>
    <mergeCell ref="G29:I29"/>
    <mergeCell ref="A3:E3"/>
    <mergeCell ref="A4:C4"/>
    <mergeCell ref="A6:C6"/>
    <mergeCell ref="A7:C7"/>
    <mergeCell ref="A5:C5"/>
    <mergeCell ref="D8:E8"/>
    <mergeCell ref="A11:E11"/>
    <mergeCell ref="G18:I18"/>
    <mergeCell ref="G24:I24"/>
    <mergeCell ref="G25:I25"/>
    <mergeCell ref="A18:C18"/>
    <mergeCell ref="A20:C20"/>
    <mergeCell ref="D13:E13"/>
    <mergeCell ref="G43:I43"/>
    <mergeCell ref="A41:C41"/>
    <mergeCell ref="G41:I41"/>
    <mergeCell ref="A38:C38"/>
    <mergeCell ref="G38:I38"/>
    <mergeCell ref="A39:C39"/>
    <mergeCell ref="G39:I39"/>
    <mergeCell ref="G31:I31"/>
    <mergeCell ref="G30:I30"/>
    <mergeCell ref="A31:C31"/>
    <mergeCell ref="A42:C42"/>
    <mergeCell ref="G42:I42"/>
    <mergeCell ref="G37:I37"/>
    <mergeCell ref="G59:H59"/>
    <mergeCell ref="A32:C32"/>
    <mergeCell ref="A36:C36"/>
    <mergeCell ref="A37:C37"/>
    <mergeCell ref="A26:C26"/>
    <mergeCell ref="A27:C27"/>
    <mergeCell ref="A28:C28"/>
    <mergeCell ref="A33:C33"/>
    <mergeCell ref="G33:I33"/>
    <mergeCell ref="A44:C44"/>
    <mergeCell ref="G44:I44"/>
    <mergeCell ref="A46:C46"/>
    <mergeCell ref="G46:I46"/>
    <mergeCell ref="A58:C58"/>
    <mergeCell ref="A59:C59"/>
    <mergeCell ref="A30:C30"/>
    <mergeCell ref="A8:C8"/>
    <mergeCell ref="A15:C15"/>
    <mergeCell ref="A55:C55"/>
    <mergeCell ref="A19:C19"/>
    <mergeCell ref="A22:C22"/>
    <mergeCell ref="A12:C12"/>
    <mergeCell ref="A13:C13"/>
    <mergeCell ref="A14:C14"/>
    <mergeCell ref="A45:C45"/>
    <mergeCell ref="A43:C43"/>
    <mergeCell ref="D14:E14"/>
    <mergeCell ref="A21:C21"/>
    <mergeCell ref="A24:C24"/>
    <mergeCell ref="A25:C25"/>
    <mergeCell ref="A23:C23"/>
    <mergeCell ref="A17:E17"/>
    <mergeCell ref="A62:G62"/>
    <mergeCell ref="F7:H7"/>
    <mergeCell ref="F55:H55"/>
    <mergeCell ref="G56:H56"/>
    <mergeCell ref="F57:H57"/>
    <mergeCell ref="A56:C56"/>
    <mergeCell ref="G19:I19"/>
    <mergeCell ref="G22:I22"/>
    <mergeCell ref="G17:I17"/>
    <mergeCell ref="G20:I20"/>
    <mergeCell ref="G26:I26"/>
    <mergeCell ref="G27:I27"/>
    <mergeCell ref="G28:I28"/>
    <mergeCell ref="G32:I32"/>
    <mergeCell ref="G21:I21"/>
    <mergeCell ref="D12:E12"/>
  </mergeCells>
  <dataValidations count="2">
    <dataValidation type="list" allowBlank="1" showInputMessage="1" showErrorMessage="1" sqref="D15:E15">
      <formula1>"TAK,NIE"</formula1>
    </dataValidation>
    <dataValidation type="list" allowBlank="1" showInputMessage="1" showErrorMessage="1" sqref="D10">
      <formula1>#REF!</formula1>
    </dataValidation>
  </dataValidations>
  <hyperlinks>
    <hyperlink ref="I60" r:id="rId1"/>
  </hyperlinks>
  <pageMargins left="0.70866141732283472" right="0.70866141732283472" top="0.74803149606299213" bottom="1.3385826771653544" header="0.31496062992125984" footer="0.31496062992125984"/>
  <pageSetup paperSize="9" orientation="portrait" r:id="rId2"/>
  <headerFooter>
    <oddHeader xml:space="preserve">&amp;C&amp;"-,Pogrubiony"&amp;14Rechner für Schwimmbadbecken in beliebiger Form        &amp;"-,Standardowy"&amp;11
</oddHeader>
    <oddFooter>&amp;L&amp;K00-045Wersja Kalkulatora - V2.0D
Kalkulator z dnia 01.07.2020
Dzień &amp;D&amp;C&amp;G&amp;R&amp;K00-046Strona &amp;P z &amp;N</oddFooter>
  </headerFooter>
  <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Ceny!$D$3:$H$3</xm:f>
          </x14:formula1>
          <xm:sqref>D7</xm:sqref>
        </x14:dataValidation>
        <x14:dataValidation type="list" allowBlank="1" showInputMessage="1" showErrorMessage="1">
          <x14:formula1>
            <xm:f>Listy!$A$2:$A$4</xm:f>
          </x14:formula1>
          <xm:sqref>D12:E12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J50"/>
  <sheetViews>
    <sheetView workbookViewId="0">
      <selection activeCell="C20" sqref="C20"/>
    </sheetView>
  </sheetViews>
  <sheetFormatPr defaultRowHeight="15" x14ac:dyDescent="0.25"/>
  <cols>
    <col min="1" max="1" width="11.5703125" style="9" customWidth="1"/>
    <col min="2" max="2" width="34.42578125" customWidth="1"/>
    <col min="3" max="3" width="14.7109375" customWidth="1"/>
    <col min="4" max="4" width="13.140625" customWidth="1"/>
    <col min="5" max="5" width="15.140625" customWidth="1"/>
    <col min="7" max="7" width="14.140625" customWidth="1"/>
    <col min="8" max="8" width="19.28515625" customWidth="1"/>
    <col min="9" max="9" width="18.5703125" customWidth="1"/>
    <col min="10" max="10" width="19.42578125" customWidth="1"/>
  </cols>
  <sheetData>
    <row r="1" spans="1:10" x14ac:dyDescent="0.25">
      <c r="C1" t="s">
        <v>82</v>
      </c>
      <c r="G1" t="s">
        <v>43</v>
      </c>
      <c r="H1" t="s">
        <v>35</v>
      </c>
      <c r="I1" t="s">
        <v>36</v>
      </c>
      <c r="J1" t="s">
        <v>38</v>
      </c>
    </row>
    <row r="2" spans="1:10" x14ac:dyDescent="0.25">
      <c r="A2" s="93" t="s">
        <v>39</v>
      </c>
      <c r="B2" s="7" t="s">
        <v>31</v>
      </c>
      <c r="C2" s="7"/>
      <c r="D2" s="7"/>
      <c r="E2" s="7"/>
      <c r="F2" s="7" t="s">
        <v>9</v>
      </c>
      <c r="G2" s="7"/>
    </row>
    <row r="3" spans="1:10" x14ac:dyDescent="0.25">
      <c r="A3" s="93"/>
      <c r="B3" s="7" t="s">
        <v>30</v>
      </c>
      <c r="C3" s="13">
        <f>Kalkulator!D14</f>
        <v>0</v>
      </c>
      <c r="D3" s="13"/>
      <c r="E3" s="13"/>
      <c r="F3" s="7" t="s">
        <v>0</v>
      </c>
      <c r="G3" s="7"/>
      <c r="H3" s="14">
        <f>IF(Kalkulator!$D7=Ceny!$F3,C3*Ceny!$F14,IF(Kalkulator!$D7=Ceny!$G3,C3*Ceny!$G14,IF(Kalkulator!$D7=Ceny!$H3,C3*Ceny!$H14,0)))</f>
        <v>0</v>
      </c>
      <c r="I3" s="14">
        <f>IF(Kalkulator!$D7=Ceny!$F3,D3*Ceny!$F14,IF(Kalkulator!$D7=Ceny!$G3,D3*Ceny!$G14,IF(Kalkulator!$D7=Ceny!$H3,D3*Ceny!$H14,0)))</f>
        <v>0</v>
      </c>
      <c r="J3" s="14">
        <f>IF(Kalkulator!$D7=Ceny!$F3,E3*Ceny!$F14,IF(Kalkulator!$D7=Ceny!$G3,E3*Ceny!$G14,IF(Kalkulator!$D7=Ceny!$H3,E3*Ceny!$H14,0)))</f>
        <v>0</v>
      </c>
    </row>
    <row r="4" spans="1:10" x14ac:dyDescent="0.25">
      <c r="A4" s="93"/>
      <c r="B4" s="7" t="s">
        <v>29</v>
      </c>
      <c r="C4" s="13">
        <f>Kalkulator!D5</f>
        <v>20</v>
      </c>
      <c r="D4" s="13"/>
      <c r="E4" s="13"/>
      <c r="F4" s="7" t="s">
        <v>0</v>
      </c>
      <c r="G4" s="7"/>
      <c r="H4" s="14">
        <f>IF(Kalkulator!$D7=Ceny!$D3,Obliczenia!C4*Ceny!$D5,IF(Kalkulator!$D7=Ceny!$E3,Obliczenia!C4*Ceny!$E5,IF(Kalkulator!$D7=Ceny!$F3,C4*Ceny!$F5,IF(Kalkulator!$D7=Ceny!$G3,C4*Ceny!$G5,IF(Kalkulator!$D7=Ceny!$H3,C4*Ceny!$H5,0)))))</f>
        <v>37440</v>
      </c>
      <c r="I4" s="14">
        <f>IF(Kalkulator!$D7=Ceny!$D3,Obliczenia!D4*Ceny!$D5,IF(Kalkulator!$D7=Ceny!$E3,Obliczenia!D4*Ceny!$E5,IF(Kalkulator!$D7=Ceny!$F3,D4*Ceny!$F5,IF(Kalkulator!$D7=Ceny!$G3,D4*Ceny!$G5,IF(Kalkulator!$D7=Ceny!$H3,D4*Ceny!$H5,0)))))</f>
        <v>0</v>
      </c>
      <c r="J4" s="14">
        <f>IF(Kalkulator!$D7=Ceny!$D3,Obliczenia!E4*Ceny!$D5,IF(Kalkulator!$D7=Ceny!$E3,Obliczenia!E4*Ceny!$E5,IF(Kalkulator!$D7=Ceny!$F3,E4*Ceny!$F5,IF(Kalkulator!$D7=Ceny!$G3,E4*Ceny!$G5,IF(Kalkulator!$D7=Ceny!$H3,E4*Ceny!$H5,0)))))</f>
        <v>0</v>
      </c>
    </row>
    <row r="5" spans="1:10" x14ac:dyDescent="0.25">
      <c r="A5" s="93"/>
      <c r="B5" s="7" t="s">
        <v>37</v>
      </c>
      <c r="C5" s="13">
        <f>Kalkulator!D6</f>
        <v>0</v>
      </c>
      <c r="D5" s="13"/>
      <c r="E5" s="13"/>
      <c r="F5" s="7" t="s">
        <v>0</v>
      </c>
      <c r="G5" s="7"/>
      <c r="H5" s="14">
        <f>IF(Kalkulator!$D7=Ceny!$D3,Obliczenia!C5*Ceny!$D6,IF(Kalkulator!$D7=Ceny!$E3,Obliczenia!C5*Ceny!$E6,IF(Kalkulator!$D7=Ceny!$F3,C5*Ceny!$F6,IF(Kalkulator!$D7=Ceny!$G3,C5*Ceny!$G6,IF(Kalkulator!$D7=Ceny!$H3,C5*Ceny!$H6,0)))))</f>
        <v>0</v>
      </c>
      <c r="I5" s="14">
        <f>IF(Kalkulator!$D7=Ceny!$D3,Obliczenia!D5*Ceny!$D6,IF(Kalkulator!$D7=Ceny!$E3,Obliczenia!D5*Ceny!$E6,IF(Kalkulator!$D7=Ceny!$F3,D5*Ceny!$F6,IF(Kalkulator!$D7=Ceny!$G3,D5*Ceny!$G6,IF(Kalkulator!$D7=Ceny!$H3,D5*Ceny!$H6,0)))))</f>
        <v>0</v>
      </c>
      <c r="J5" s="14">
        <f>IF(Kalkulator!$D7=Ceny!$D3,Obliczenia!E5*Ceny!$D6,IF(Kalkulator!$D7=Ceny!$E3,Obliczenia!E5*Ceny!$E6,IF(Kalkulator!$D7=Ceny!$F3,E5*Ceny!$F6,IF(Kalkulator!$D7=Ceny!$G3,E5*Ceny!$G6,IF(Kalkulator!$D7=Ceny!$H3,E5*Ceny!$H6,0)))))</f>
        <v>0</v>
      </c>
    </row>
    <row r="6" spans="1:10" x14ac:dyDescent="0.25">
      <c r="A6" s="93"/>
      <c r="B6" s="7" t="s">
        <v>32</v>
      </c>
      <c r="C6" s="13">
        <f>Kalkulator!D4</f>
        <v>1</v>
      </c>
      <c r="D6" s="13"/>
      <c r="E6" s="13"/>
      <c r="F6" s="7" t="s">
        <v>1</v>
      </c>
      <c r="G6" s="7"/>
      <c r="H6" s="14">
        <f>C6*Ceny!$C7</f>
        <v>468</v>
      </c>
      <c r="I6" s="14">
        <f>D6*Ceny!$C7</f>
        <v>0</v>
      </c>
      <c r="J6" s="14">
        <f>E6*Ceny!$C7</f>
        <v>0</v>
      </c>
    </row>
    <row r="7" spans="1:10" x14ac:dyDescent="0.25">
      <c r="A7" s="17"/>
      <c r="B7" s="7" t="s">
        <v>76</v>
      </c>
      <c r="C7" s="13"/>
      <c r="D7" s="13"/>
      <c r="E7" s="19"/>
      <c r="F7" s="7"/>
      <c r="G7" s="7"/>
      <c r="H7" s="14"/>
      <c r="I7" s="14"/>
      <c r="J7" s="14"/>
    </row>
    <row r="8" spans="1:10" x14ac:dyDescent="0.25">
      <c r="A8" s="10" t="s">
        <v>44</v>
      </c>
      <c r="B8" s="7"/>
      <c r="C8" s="20">
        <f>H8+G15+G50</f>
        <v>69524</v>
      </c>
      <c r="D8" s="20"/>
      <c r="E8" s="20"/>
      <c r="F8" s="7"/>
      <c r="G8" s="7"/>
      <c r="H8" s="11">
        <f>SUM(H2:H7)</f>
        <v>37908</v>
      </c>
      <c r="I8" s="11">
        <f t="shared" ref="I8:J8" si="0">SUM(I2:I7)</f>
        <v>0</v>
      </c>
      <c r="J8" s="11">
        <f t="shared" si="0"/>
        <v>0</v>
      </c>
    </row>
    <row r="9" spans="1:10" x14ac:dyDescent="0.25">
      <c r="B9" s="7"/>
      <c r="C9" s="7"/>
      <c r="D9" s="7"/>
      <c r="E9" s="7"/>
      <c r="F9" s="7"/>
      <c r="G9" s="7"/>
      <c r="H9" s="1"/>
    </row>
    <row r="10" spans="1:10" ht="15" customHeight="1" x14ac:dyDescent="0.25">
      <c r="A10" s="93" t="s">
        <v>61</v>
      </c>
      <c r="B10" s="7" t="s">
        <v>33</v>
      </c>
      <c r="C10" s="13">
        <f>IF(Kalkulator!D12=Listy!A3,Kalkulator!F12,0)</f>
        <v>10</v>
      </c>
      <c r="D10" s="7"/>
      <c r="E10" s="7"/>
      <c r="F10" s="7" t="s">
        <v>0</v>
      </c>
      <c r="G10" s="14">
        <f>C10*Ceny!C13</f>
        <v>27040</v>
      </c>
    </row>
    <row r="11" spans="1:10" x14ac:dyDescent="0.25">
      <c r="A11" s="93"/>
      <c r="B11" s="7" t="s">
        <v>12</v>
      </c>
      <c r="C11" s="13">
        <f>IF(Kalkulator!D12=Listy!A2,Kalkulator!F12,0)</f>
        <v>0</v>
      </c>
      <c r="D11" s="7"/>
      <c r="E11" s="7"/>
      <c r="F11" s="7" t="s">
        <v>2</v>
      </c>
      <c r="G11" s="14">
        <f>C11*Ceny!C27</f>
        <v>0</v>
      </c>
    </row>
    <row r="12" spans="1:10" x14ac:dyDescent="0.25">
      <c r="A12" s="93"/>
      <c r="B12" s="7" t="s">
        <v>60</v>
      </c>
      <c r="C12" s="13">
        <f>IF(C6&lt;150,2,4)</f>
        <v>2</v>
      </c>
      <c r="D12" s="7"/>
      <c r="E12" s="7"/>
      <c r="F12" s="7" t="s">
        <v>2</v>
      </c>
      <c r="G12" s="14">
        <f>C12*Ceny!C24</f>
        <v>2496</v>
      </c>
    </row>
    <row r="13" spans="1:10" x14ac:dyDescent="0.25">
      <c r="A13" s="93"/>
      <c r="B13" s="7" t="s">
        <v>66</v>
      </c>
      <c r="C13" s="13">
        <f>Kalkulator!D13</f>
        <v>0</v>
      </c>
      <c r="D13" s="7"/>
      <c r="E13" s="7"/>
      <c r="F13" s="7" t="s">
        <v>2</v>
      </c>
      <c r="G13" s="14">
        <f>C13*Ceny!C23</f>
        <v>0</v>
      </c>
    </row>
    <row r="14" spans="1:10" x14ac:dyDescent="0.25">
      <c r="A14" s="93"/>
      <c r="B14" s="7" t="s">
        <v>62</v>
      </c>
      <c r="C14" s="13">
        <v>1</v>
      </c>
      <c r="D14" s="7"/>
      <c r="E14" s="7"/>
      <c r="F14" s="7" t="s">
        <v>2</v>
      </c>
      <c r="G14" s="14">
        <f>Ceny!C9</f>
        <v>2080</v>
      </c>
    </row>
    <row r="15" spans="1:10" x14ac:dyDescent="0.25">
      <c r="A15" s="10" t="s">
        <v>44</v>
      </c>
      <c r="B15" s="7"/>
      <c r="C15" s="7"/>
      <c r="D15" s="7"/>
      <c r="E15" s="7"/>
      <c r="F15" s="7"/>
      <c r="G15" s="12">
        <f>SUM(G10:G14)</f>
        <v>31616</v>
      </c>
      <c r="H15" s="1"/>
    </row>
    <row r="16" spans="1:10" x14ac:dyDescent="0.25">
      <c r="B16" s="7"/>
      <c r="C16" s="7"/>
      <c r="D16" s="7"/>
      <c r="E16" s="7"/>
      <c r="F16" s="7"/>
      <c r="G16" s="7"/>
      <c r="H16" s="1"/>
    </row>
    <row r="17" spans="1:8" x14ac:dyDescent="0.25">
      <c r="A17" s="9" t="s">
        <v>40</v>
      </c>
      <c r="B17" s="7" t="s">
        <v>7</v>
      </c>
      <c r="C17" s="13">
        <f>Kalkulator!D18</f>
        <v>0</v>
      </c>
      <c r="D17" s="7"/>
      <c r="E17" s="7"/>
      <c r="F17" s="7" t="s">
        <v>2</v>
      </c>
      <c r="G17" s="15">
        <f>C17*Ceny!C8</f>
        <v>0</v>
      </c>
      <c r="H17" s="1"/>
    </row>
    <row r="18" spans="1:8" x14ac:dyDescent="0.25">
      <c r="B18" s="7" t="s">
        <v>45</v>
      </c>
      <c r="C18" s="13">
        <f>Kalkulator!D19</f>
        <v>0</v>
      </c>
      <c r="D18" s="7"/>
      <c r="E18" s="7"/>
      <c r="F18" s="7" t="s">
        <v>3</v>
      </c>
      <c r="G18" s="15">
        <f>C18*Ceny!C34</f>
        <v>0</v>
      </c>
      <c r="H18" s="1"/>
    </row>
    <row r="19" spans="1:8" x14ac:dyDescent="0.25">
      <c r="B19" s="7" t="s">
        <v>8</v>
      </c>
      <c r="C19" s="13">
        <f>Kalkulator!D20</f>
        <v>0</v>
      </c>
      <c r="D19" s="7"/>
      <c r="E19" s="7"/>
      <c r="F19" s="7" t="s">
        <v>0</v>
      </c>
      <c r="G19" s="15">
        <f>IF(Kalkulator!$D7=Ceny!$D3,Obliczenia!C19*Ceny!$D10,IF(Kalkulator!$D7=Ceny!$E3,Obliczenia!C19*Ceny!$E10,IF(Kalkulator!$D7=Ceny!$F3,C19*Ceny!$F10,IF(Kalkulator!$D7=Ceny!$G3,C19*Ceny!$G10,IF(Kalkulator!$D7=Ceny!$H3,C19*Ceny!$H10,0)))))</f>
        <v>0</v>
      </c>
      <c r="H19" s="1"/>
    </row>
    <row r="20" spans="1:8" x14ac:dyDescent="0.25">
      <c r="B20" s="7" t="s">
        <v>14</v>
      </c>
      <c r="C20" s="13">
        <f>Kalkulator!D21</f>
        <v>0</v>
      </c>
      <c r="D20" s="7"/>
      <c r="E20" s="7"/>
      <c r="F20" s="8" t="s">
        <v>0</v>
      </c>
      <c r="G20" s="16">
        <f>IF(Kalkulator!$D7=Ceny!$D3,Obliczenia!C20*Ceny!$D11,IF(Kalkulator!$D7=Ceny!$E3,Obliczenia!C20*Ceny!$E11,IF(Kalkulator!$D7=Ceny!$F3,C20*Ceny!$F11,IF(Kalkulator!$D7=Ceny!$G3,C20*Ceny!$G11,IF(Kalkulator!$D7=Ceny!$H3,C20*Ceny!$H11,0)))))</f>
        <v>0</v>
      </c>
      <c r="H20" s="1"/>
    </row>
    <row r="21" spans="1:8" x14ac:dyDescent="0.25">
      <c r="B21" s="7" t="s">
        <v>22</v>
      </c>
      <c r="C21" s="13">
        <f>Kalkulator!D22</f>
        <v>0</v>
      </c>
      <c r="D21" s="7"/>
      <c r="E21" s="7"/>
      <c r="F21" s="8" t="s">
        <v>2</v>
      </c>
      <c r="G21" s="16">
        <f>IF(Kalkulator!$D7=Ceny!$D3,Obliczenia!C21*Ceny!$D12,IF(Kalkulator!$D7=Ceny!$E3,Obliczenia!C21*Ceny!$E12,IF(Kalkulator!$D7=Ceny!$F3,C21*Ceny!$F12,IF(Kalkulator!$D7=Ceny!$G3,C21*Ceny!$G12,IF(Kalkulator!$D7=Ceny!$H3,C21*Ceny!$H12,0)))))</f>
        <v>0</v>
      </c>
      <c r="H21" s="1"/>
    </row>
    <row r="22" spans="1:8" x14ac:dyDescent="0.25">
      <c r="B22" s="7" t="s">
        <v>90</v>
      </c>
      <c r="C22" s="13">
        <f>Kalkulator!D23</f>
        <v>0</v>
      </c>
      <c r="D22" s="7"/>
      <c r="E22" s="7"/>
      <c r="F22" s="21" t="s">
        <v>0</v>
      </c>
      <c r="G22" s="16">
        <f>Ceny!D11*C22</f>
        <v>0</v>
      </c>
      <c r="H22" s="1"/>
    </row>
    <row r="23" spans="1:8" x14ac:dyDescent="0.25">
      <c r="B23" s="7" t="s">
        <v>11</v>
      </c>
      <c r="C23" s="13">
        <f>Kalkulator!D24</f>
        <v>0</v>
      </c>
      <c r="D23" s="7"/>
      <c r="E23" s="7"/>
      <c r="F23" t="s">
        <v>2</v>
      </c>
      <c r="G23" s="14">
        <f>C23*Ceny!C28</f>
        <v>0</v>
      </c>
      <c r="H23" s="1"/>
    </row>
    <row r="24" spans="1:8" x14ac:dyDescent="0.25">
      <c r="B24" s="7" t="s">
        <v>13</v>
      </c>
      <c r="C24" s="13">
        <f>Kalkulator!D25</f>
        <v>0</v>
      </c>
      <c r="D24" s="7"/>
      <c r="E24" s="7"/>
      <c r="F24" t="s">
        <v>2</v>
      </c>
      <c r="G24" s="14">
        <f>C24*Ceny!C35</f>
        <v>0</v>
      </c>
      <c r="H24" s="1"/>
    </row>
    <row r="25" spans="1:8" x14ac:dyDescent="0.25">
      <c r="B25" s="7" t="s">
        <v>48</v>
      </c>
      <c r="C25" s="13">
        <f>Kalkulator!D26</f>
        <v>0</v>
      </c>
      <c r="D25" s="7"/>
      <c r="E25" s="7"/>
      <c r="F25" t="s">
        <v>0</v>
      </c>
      <c r="G25" s="14">
        <f>C25*Ceny!C15</f>
        <v>0</v>
      </c>
      <c r="H25" s="1"/>
    </row>
    <row r="26" spans="1:8" x14ac:dyDescent="0.25">
      <c r="B26" s="7" t="s">
        <v>46</v>
      </c>
      <c r="C26" s="13">
        <f>Kalkulator!D27</f>
        <v>0</v>
      </c>
      <c r="D26" s="7"/>
      <c r="E26" s="7"/>
      <c r="F26" t="s">
        <v>0</v>
      </c>
      <c r="G26" s="14">
        <f>C26*Ceny!C16</f>
        <v>0</v>
      </c>
      <c r="H26" s="1"/>
    </row>
    <row r="27" spans="1:8" x14ac:dyDescent="0.25">
      <c r="B27" s="7" t="s">
        <v>47</v>
      </c>
      <c r="C27" s="13">
        <f>Kalkulator!D28</f>
        <v>0</v>
      </c>
      <c r="D27" s="7"/>
      <c r="E27" s="7"/>
      <c r="F27" t="s">
        <v>0</v>
      </c>
      <c r="G27" s="14">
        <f>C27*Ceny!C17</f>
        <v>0</v>
      </c>
      <c r="H27" s="1"/>
    </row>
    <row r="28" spans="1:8" x14ac:dyDescent="0.25">
      <c r="B28" s="7" t="s">
        <v>50</v>
      </c>
      <c r="C28" s="13">
        <f>Kalkulator!D29</f>
        <v>0</v>
      </c>
      <c r="D28" s="7"/>
      <c r="E28" s="7"/>
      <c r="F28" t="s">
        <v>0</v>
      </c>
      <c r="G28" s="14">
        <f>C28*Ceny!C18</f>
        <v>0</v>
      </c>
      <c r="H28" s="1"/>
    </row>
    <row r="29" spans="1:8" x14ac:dyDescent="0.25">
      <c r="B29" s="7" t="s">
        <v>51</v>
      </c>
      <c r="C29" s="13">
        <f>Kalkulator!D30</f>
        <v>0</v>
      </c>
      <c r="D29" s="7"/>
      <c r="E29" s="7"/>
      <c r="F29" t="s">
        <v>0</v>
      </c>
      <c r="G29" s="14">
        <f>C29*Ceny!C19</f>
        <v>0</v>
      </c>
      <c r="H29" s="1"/>
    </row>
    <row r="30" spans="1:8" x14ac:dyDescent="0.25">
      <c r="B30" s="7" t="s">
        <v>52</v>
      </c>
      <c r="C30" s="13">
        <f>Kalkulator!D31</f>
        <v>0</v>
      </c>
      <c r="D30" s="7"/>
      <c r="E30" s="7"/>
      <c r="F30" t="s">
        <v>0</v>
      </c>
      <c r="G30" s="14">
        <f>C30*Ceny!C20</f>
        <v>0</v>
      </c>
      <c r="H30" s="1"/>
    </row>
    <row r="31" spans="1:8" x14ac:dyDescent="0.25">
      <c r="B31" s="7" t="s">
        <v>49</v>
      </c>
      <c r="C31" s="13">
        <f>Kalkulator!D32</f>
        <v>0</v>
      </c>
      <c r="D31" s="7"/>
      <c r="E31" s="7"/>
      <c r="F31" t="s">
        <v>0</v>
      </c>
      <c r="G31" s="14">
        <f>C31*Ceny!C21</f>
        <v>0</v>
      </c>
      <c r="H31" s="1"/>
    </row>
    <row r="32" spans="1:8" x14ac:dyDescent="0.25">
      <c r="B32" s="7" t="s">
        <v>59</v>
      </c>
      <c r="C32" s="13">
        <f>Kalkulator!D33</f>
        <v>0</v>
      </c>
      <c r="D32" s="7"/>
      <c r="E32" s="7"/>
      <c r="F32" t="s">
        <v>0</v>
      </c>
      <c r="G32" s="14">
        <f>C32*Ceny!C22</f>
        <v>0</v>
      </c>
      <c r="H32" s="1"/>
    </row>
    <row r="33" spans="1:8" x14ac:dyDescent="0.25">
      <c r="B33" s="7" t="s">
        <v>83</v>
      </c>
      <c r="C33" s="13">
        <f>Kalkulator!D34</f>
        <v>0</v>
      </c>
      <c r="D33" s="7"/>
      <c r="E33" s="7"/>
      <c r="F33" t="s">
        <v>0</v>
      </c>
      <c r="G33" s="14">
        <f>C33*Ceny!C41</f>
        <v>0</v>
      </c>
      <c r="H33" s="1"/>
    </row>
    <row r="34" spans="1:8" x14ac:dyDescent="0.25">
      <c r="B34" s="7" t="s">
        <v>84</v>
      </c>
      <c r="C34" s="13">
        <f>Kalkulator!D35</f>
        <v>0</v>
      </c>
      <c r="D34" s="7"/>
      <c r="E34" s="7"/>
      <c r="F34" t="s">
        <v>0</v>
      </c>
      <c r="G34" s="14">
        <f>C34*Ceny!C42</f>
        <v>0</v>
      </c>
      <c r="H34" s="1"/>
    </row>
    <row r="35" spans="1:8" x14ac:dyDescent="0.25">
      <c r="B35" t="s">
        <v>24</v>
      </c>
      <c r="C35" s="13">
        <f>Kalkulator!D36</f>
        <v>0</v>
      </c>
      <c r="D35" s="7"/>
      <c r="E35" s="7"/>
      <c r="F35" t="s">
        <v>2</v>
      </c>
      <c r="G35" s="14">
        <f>C35*Ceny!C26</f>
        <v>0</v>
      </c>
    </row>
    <row r="36" spans="1:8" x14ac:dyDescent="0.25">
      <c r="A36" s="10"/>
      <c r="B36" t="s">
        <v>25</v>
      </c>
      <c r="C36" s="13">
        <f>Kalkulator!D37</f>
        <v>0</v>
      </c>
      <c r="F36" t="s">
        <v>0</v>
      </c>
      <c r="G36" s="14">
        <f>IF(Kalkulator!$D7=Ceny!$D3,Obliczenia!C36*Ceny!$D31,IF(Kalkulator!$D7=Ceny!$E3,Obliczenia!C36*Ceny!$E31,IF(Kalkulator!$D7=Ceny!$F3,C36*Ceny!$F31,IF(Kalkulator!$D7=Ceny!$G3,C36*Ceny!$G31,IF(Kalkulator!$D7=Ceny!$H3,C36*Ceny!$H31,0)))))</f>
        <v>0</v>
      </c>
    </row>
    <row r="37" spans="1:8" x14ac:dyDescent="0.25">
      <c r="B37" t="s">
        <v>63</v>
      </c>
      <c r="C37" s="13">
        <f>Kalkulator!D38</f>
        <v>0</v>
      </c>
      <c r="F37" t="s">
        <v>0</v>
      </c>
      <c r="G37" s="14">
        <f>IF(Kalkulator!$D7=Ceny!$D3,Obliczenia!C37*Ceny!$D32,IF(Kalkulator!$D7=Ceny!$E3,Obliczenia!C37*Ceny!$E32,IF(Kalkulator!$D7=Ceny!$F3,C37*Ceny!$F32,IF(Kalkulator!$D7=Ceny!$G3,C37*Ceny!$G32,IF(Kalkulator!$D7=Ceny!$H3,C37*Ceny!$H32,0)))))</f>
        <v>0</v>
      </c>
    </row>
    <row r="38" spans="1:8" x14ac:dyDescent="0.25">
      <c r="B38" t="s">
        <v>75</v>
      </c>
      <c r="C38" s="13">
        <f>Kalkulator!D39</f>
        <v>0</v>
      </c>
      <c r="F38" t="s">
        <v>0</v>
      </c>
      <c r="G38" s="14">
        <f>C38*Ceny!C33</f>
        <v>0</v>
      </c>
    </row>
    <row r="39" spans="1:8" x14ac:dyDescent="0.25">
      <c r="B39" t="s">
        <v>41</v>
      </c>
      <c r="C39" s="13">
        <f>Kalkulator!D40</f>
        <v>0</v>
      </c>
      <c r="F39" t="s">
        <v>2</v>
      </c>
      <c r="G39" s="14">
        <f>C39*Ceny!C30</f>
        <v>0</v>
      </c>
    </row>
    <row r="40" spans="1:8" x14ac:dyDescent="0.25">
      <c r="B40" t="s">
        <v>26</v>
      </c>
      <c r="C40" s="13">
        <f>Kalkulator!D41</f>
        <v>0</v>
      </c>
      <c r="F40" t="s">
        <v>2</v>
      </c>
      <c r="G40" s="14">
        <f>C40*Ceny!C37</f>
        <v>0</v>
      </c>
    </row>
    <row r="41" spans="1:8" x14ac:dyDescent="0.25">
      <c r="B41" t="s">
        <v>6</v>
      </c>
      <c r="C41" s="13">
        <f>Kalkulator!D42</f>
        <v>0</v>
      </c>
      <c r="F41" t="s">
        <v>2</v>
      </c>
      <c r="G41" s="14">
        <f>C41*Ceny!C39</f>
        <v>0</v>
      </c>
    </row>
    <row r="42" spans="1:8" x14ac:dyDescent="0.25">
      <c r="B42" t="s">
        <v>69</v>
      </c>
      <c r="C42" s="13">
        <f>Kalkulator!D43</f>
        <v>0</v>
      </c>
      <c r="F42" t="s">
        <v>2</v>
      </c>
      <c r="G42" s="14">
        <f>C42*Ceny!C40</f>
        <v>0</v>
      </c>
    </row>
    <row r="43" spans="1:8" x14ac:dyDescent="0.25">
      <c r="B43" t="s">
        <v>70</v>
      </c>
      <c r="C43" s="13">
        <f>Kalkulator!D44</f>
        <v>0</v>
      </c>
      <c r="F43" t="s">
        <v>2</v>
      </c>
      <c r="G43" s="14">
        <f>C43*Ceny!C25</f>
        <v>0</v>
      </c>
    </row>
    <row r="44" spans="1:8" x14ac:dyDescent="0.25">
      <c r="B44" t="s">
        <v>4</v>
      </c>
      <c r="C44" s="13">
        <f>Kalkulator!D45</f>
        <v>0</v>
      </c>
      <c r="F44" t="s">
        <v>2</v>
      </c>
      <c r="G44" s="14">
        <f>C44*Ceny!C36</f>
        <v>0</v>
      </c>
    </row>
    <row r="45" spans="1:8" x14ac:dyDescent="0.25">
      <c r="B45" t="s">
        <v>80</v>
      </c>
      <c r="C45" s="13">
        <f>Kalkulator!D46</f>
        <v>0</v>
      </c>
      <c r="F45" t="s">
        <v>0</v>
      </c>
      <c r="G45" s="14">
        <f>C45*Ceny!C13</f>
        <v>0</v>
      </c>
    </row>
    <row r="46" spans="1:8" x14ac:dyDescent="0.25">
      <c r="B46" t="s">
        <v>87</v>
      </c>
      <c r="C46" s="13">
        <f>Kalkulator!D47</f>
        <v>0</v>
      </c>
      <c r="F46" t="s">
        <v>2</v>
      </c>
      <c r="G46" s="14">
        <f>C46*Ceny!C43</f>
        <v>0</v>
      </c>
    </row>
    <row r="47" spans="1:8" ht="14.25" customHeight="1" x14ac:dyDescent="0.25">
      <c r="A47" s="10" t="s">
        <v>44</v>
      </c>
      <c r="B47" t="s">
        <v>67</v>
      </c>
      <c r="C47" s="13">
        <f>Kalkulator!D48</f>
        <v>0</v>
      </c>
      <c r="F47" t="s">
        <v>2</v>
      </c>
      <c r="G47" s="14">
        <f>C47*Ceny!C13</f>
        <v>0</v>
      </c>
    </row>
    <row r="50" spans="7:7" x14ac:dyDescent="0.25">
      <c r="G50" s="18">
        <f>SUM(G17:G49)</f>
        <v>0</v>
      </c>
    </row>
  </sheetData>
  <sheetProtection algorithmName="SHA-512" hashValue="7Uu/23NGHE6IQ65eklOSEKIthHvojWgcGbdkES0MDwG/TcohQ/Iqf62SQoIoUX70BEFrVFHVZV5dRcXtG37I+A==" saltValue="/HtYtWJPAYWIVizd7Gam+A==" spinCount="100000" sheet="1" selectLockedCells="1"/>
  <mergeCells count="2">
    <mergeCell ref="A2:A6"/>
    <mergeCell ref="A10:A1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A20"/>
  <sheetViews>
    <sheetView workbookViewId="0">
      <selection activeCell="A23" sqref="A23"/>
    </sheetView>
  </sheetViews>
  <sheetFormatPr defaultRowHeight="15" x14ac:dyDescent="0.25"/>
  <cols>
    <col min="1" max="1" width="21.7109375" customWidth="1"/>
  </cols>
  <sheetData>
    <row r="1" spans="1:1" x14ac:dyDescent="0.25">
      <c r="A1" t="s">
        <v>10</v>
      </c>
    </row>
    <row r="2" spans="1:1" x14ac:dyDescent="0.25">
      <c r="A2" t="s">
        <v>107</v>
      </c>
    </row>
    <row r="3" spans="1:1" x14ac:dyDescent="0.25">
      <c r="A3" t="s">
        <v>108</v>
      </c>
    </row>
    <row r="4" spans="1:1" x14ac:dyDescent="0.25">
      <c r="A4" t="s">
        <v>171</v>
      </c>
    </row>
    <row r="8" spans="1:1" x14ac:dyDescent="0.25">
      <c r="A8" t="s">
        <v>34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4" spans="1:1" x14ac:dyDescent="0.25">
      <c r="A14" t="s">
        <v>5</v>
      </c>
    </row>
    <row r="15" spans="1:1" x14ac:dyDescent="0.25">
      <c r="A15" t="s">
        <v>175</v>
      </c>
    </row>
    <row r="16" spans="1:1" x14ac:dyDescent="0.25">
      <c r="A16" t="s">
        <v>176</v>
      </c>
    </row>
    <row r="19" spans="1:1" x14ac:dyDescent="0.25">
      <c r="A19" t="s">
        <v>177</v>
      </c>
    </row>
    <row r="20" spans="1:1" x14ac:dyDescent="0.25">
      <c r="A20" t="s">
        <v>178</v>
      </c>
    </row>
  </sheetData>
  <sheetProtection algorithmName="SHA-512" hashValue="IE7H7uptu8/h40EV4/uwxu/alMm+OH5sy0RnvveEcsL0EXHknCFpvAlrpoySS14I/5TN1FBcGkzZsB6vwDgZYQ==" saltValue="/my3vzYFxovJS74XYE9U6g==" spinCount="100000" sheet="1" selectLockedCells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H49"/>
  <sheetViews>
    <sheetView workbookViewId="0">
      <selection activeCell="V2" sqref="V2"/>
    </sheetView>
  </sheetViews>
  <sheetFormatPr defaultRowHeight="15" x14ac:dyDescent="0.25"/>
  <cols>
    <col min="1" max="1" width="9.140625" customWidth="1"/>
    <col min="2" max="2" width="9.140625" style="2" customWidth="1"/>
    <col min="3" max="3" width="10.140625" style="2" customWidth="1"/>
    <col min="4" max="8" width="9.140625" style="2" customWidth="1"/>
  </cols>
  <sheetData>
    <row r="1" spans="1:8" x14ac:dyDescent="0.25">
      <c r="A1" s="28"/>
      <c r="B1" s="26"/>
      <c r="C1" s="27"/>
      <c r="D1" s="25"/>
      <c r="E1" s="25"/>
      <c r="F1" s="25"/>
      <c r="G1" s="25"/>
      <c r="H1" s="25"/>
    </row>
    <row r="2" spans="1:8" x14ac:dyDescent="0.25">
      <c r="A2" s="29"/>
      <c r="B2" s="22"/>
      <c r="C2" s="22"/>
      <c r="D2" s="22"/>
      <c r="E2" s="22"/>
      <c r="F2" s="22"/>
      <c r="G2" s="22"/>
      <c r="H2" s="22"/>
    </row>
    <row r="3" spans="1:8" x14ac:dyDescent="0.25">
      <c r="A3" s="29"/>
      <c r="B3" s="22"/>
      <c r="C3" s="22"/>
      <c r="D3" s="22"/>
      <c r="E3" s="22"/>
      <c r="F3" s="22"/>
      <c r="G3" s="3"/>
      <c r="H3" s="3"/>
    </row>
    <row r="4" spans="1:8" x14ac:dyDescent="0.25">
      <c r="A4" s="29"/>
      <c r="B4" s="22"/>
      <c r="C4" s="22"/>
      <c r="D4" s="22"/>
      <c r="E4" s="22"/>
      <c r="F4" s="22"/>
      <c r="G4" s="3"/>
      <c r="H4" s="3"/>
    </row>
    <row r="5" spans="1:8" x14ac:dyDescent="0.25">
      <c r="A5" s="29"/>
      <c r="B5" s="22"/>
      <c r="C5" s="4"/>
      <c r="D5" s="23"/>
      <c r="E5" s="24"/>
      <c r="F5" s="24"/>
      <c r="G5" s="24"/>
      <c r="H5" s="24"/>
    </row>
    <row r="6" spans="1:8" x14ac:dyDescent="0.25">
      <c r="A6" s="29"/>
      <c r="B6" s="22"/>
      <c r="C6" s="4"/>
      <c r="D6" s="23"/>
      <c r="E6" s="24"/>
      <c r="F6" s="24"/>
      <c r="G6" s="24"/>
      <c r="H6" s="24"/>
    </row>
    <row r="7" spans="1:8" x14ac:dyDescent="0.25">
      <c r="A7" s="29"/>
      <c r="B7" s="22"/>
      <c r="C7" s="24"/>
      <c r="D7" s="5"/>
      <c r="E7" s="5"/>
      <c r="F7" s="5"/>
      <c r="G7" s="5"/>
      <c r="H7" s="5"/>
    </row>
    <row r="8" spans="1:8" x14ac:dyDescent="0.25">
      <c r="A8" s="29"/>
      <c r="B8" s="22"/>
      <c r="C8" s="24"/>
      <c r="D8" s="5"/>
      <c r="E8" s="5"/>
      <c r="F8" s="5"/>
      <c r="G8" s="5"/>
      <c r="H8" s="5"/>
    </row>
    <row r="9" spans="1:8" x14ac:dyDescent="0.25">
      <c r="A9" s="29"/>
      <c r="B9" s="22"/>
      <c r="C9" s="24"/>
      <c r="D9" s="5"/>
      <c r="E9" s="5"/>
      <c r="F9" s="5"/>
      <c r="G9" s="5"/>
      <c r="H9" s="5"/>
    </row>
    <row r="10" spans="1:8" x14ac:dyDescent="0.25">
      <c r="A10" s="29"/>
      <c r="B10" s="22"/>
      <c r="C10" s="5"/>
      <c r="D10" s="24"/>
      <c r="E10" s="24"/>
      <c r="F10" s="24"/>
      <c r="G10" s="24"/>
      <c r="H10" s="24"/>
    </row>
    <row r="11" spans="1:8" x14ac:dyDescent="0.25">
      <c r="A11" s="29"/>
      <c r="B11" s="22"/>
      <c r="C11" s="5"/>
      <c r="D11" s="24"/>
      <c r="E11" s="24"/>
      <c r="F11" s="24"/>
      <c r="G11" s="24"/>
      <c r="H11" s="24"/>
    </row>
    <row r="12" spans="1:8" x14ac:dyDescent="0.25">
      <c r="A12" s="29"/>
      <c r="B12" s="22"/>
      <c r="C12" s="5"/>
      <c r="D12" s="24"/>
      <c r="E12" s="24"/>
      <c r="F12" s="24"/>
      <c r="G12" s="24"/>
      <c r="H12" s="24"/>
    </row>
    <row r="13" spans="1:8" x14ac:dyDescent="0.25">
      <c r="A13" s="29"/>
      <c r="B13" s="22"/>
      <c r="C13" s="24"/>
      <c r="D13" s="5"/>
      <c r="E13" s="5"/>
      <c r="F13" s="5"/>
      <c r="G13" s="5"/>
      <c r="H13" s="5"/>
    </row>
    <row r="14" spans="1:8" x14ac:dyDescent="0.25">
      <c r="A14" s="29"/>
      <c r="B14" s="22"/>
      <c r="C14" s="4"/>
      <c r="D14" s="4"/>
      <c r="E14" s="5"/>
      <c r="F14" s="24"/>
      <c r="G14" s="24"/>
      <c r="H14" s="24"/>
    </row>
    <row r="15" spans="1:8" x14ac:dyDescent="0.25">
      <c r="A15" s="29"/>
      <c r="B15" s="22"/>
      <c r="C15" s="23"/>
      <c r="D15" s="4"/>
      <c r="E15" s="4"/>
      <c r="F15" s="4"/>
      <c r="G15" s="4"/>
      <c r="H15" s="22"/>
    </row>
    <row r="16" spans="1:8" x14ac:dyDescent="0.25">
      <c r="A16" s="29"/>
      <c r="B16" s="22"/>
      <c r="C16" s="23"/>
      <c r="D16" s="4"/>
      <c r="E16" s="4"/>
      <c r="F16" s="4"/>
      <c r="G16" s="4"/>
      <c r="H16" s="22"/>
    </row>
    <row r="17" spans="1:8" x14ac:dyDescent="0.25">
      <c r="A17" s="29"/>
      <c r="B17" s="22"/>
      <c r="C17" s="23"/>
      <c r="D17" s="4"/>
      <c r="E17" s="4"/>
      <c r="F17" s="4"/>
      <c r="G17" s="4"/>
      <c r="H17" s="22"/>
    </row>
    <row r="18" spans="1:8" x14ac:dyDescent="0.25">
      <c r="A18" s="29"/>
      <c r="B18" s="22"/>
      <c r="C18" s="23"/>
      <c r="D18" s="4"/>
      <c r="E18" s="4"/>
      <c r="F18" s="4"/>
      <c r="G18" s="4"/>
      <c r="H18" s="22"/>
    </row>
    <row r="19" spans="1:8" x14ac:dyDescent="0.25">
      <c r="A19" s="29"/>
      <c r="B19" s="22"/>
      <c r="C19" s="23"/>
      <c r="D19" s="4"/>
      <c r="E19" s="4"/>
      <c r="F19" s="4"/>
      <c r="G19" s="4"/>
      <c r="H19" s="22"/>
    </row>
    <row r="20" spans="1:8" x14ac:dyDescent="0.25">
      <c r="A20" s="29"/>
      <c r="B20" s="22"/>
      <c r="C20" s="23"/>
      <c r="D20" s="4"/>
      <c r="E20" s="4"/>
      <c r="F20" s="4"/>
      <c r="G20" s="4"/>
      <c r="H20" s="22"/>
    </row>
    <row r="21" spans="1:8" x14ac:dyDescent="0.25">
      <c r="A21" s="29"/>
      <c r="B21" s="22"/>
      <c r="C21" s="23"/>
      <c r="D21" s="4"/>
      <c r="E21" s="4"/>
      <c r="F21" s="4"/>
      <c r="G21" s="4"/>
      <c r="H21" s="22"/>
    </row>
    <row r="22" spans="1:8" x14ac:dyDescent="0.25">
      <c r="A22" s="29"/>
      <c r="B22" s="22"/>
      <c r="C22" s="23"/>
      <c r="D22" s="4"/>
      <c r="E22" s="4"/>
      <c r="F22" s="4"/>
      <c r="G22" s="4"/>
      <c r="H22" s="22"/>
    </row>
    <row r="23" spans="1:8" x14ac:dyDescent="0.25">
      <c r="A23" s="29"/>
      <c r="B23" s="22"/>
      <c r="C23" s="23"/>
      <c r="D23" s="4"/>
      <c r="E23" s="4"/>
      <c r="F23" s="4"/>
      <c r="G23" s="4"/>
      <c r="H23" s="22"/>
    </row>
    <row r="24" spans="1:8" x14ac:dyDescent="0.25">
      <c r="A24" s="29"/>
      <c r="B24" s="22"/>
      <c r="C24" s="23"/>
      <c r="D24" s="4"/>
      <c r="E24" s="4"/>
      <c r="F24" s="4"/>
      <c r="G24" s="4"/>
      <c r="H24" s="22"/>
    </row>
    <row r="25" spans="1:8" x14ac:dyDescent="0.25">
      <c r="A25" s="29"/>
      <c r="B25" s="22"/>
      <c r="C25" s="23"/>
      <c r="D25" s="4"/>
      <c r="E25" s="4"/>
      <c r="F25" s="4"/>
      <c r="G25" s="4"/>
      <c r="H25" s="22"/>
    </row>
    <row r="26" spans="1:8" x14ac:dyDescent="0.25">
      <c r="A26" s="29"/>
      <c r="B26" s="22"/>
      <c r="C26" s="23"/>
      <c r="D26" s="4"/>
      <c r="E26" s="4"/>
      <c r="F26" s="4"/>
      <c r="G26" s="4"/>
      <c r="H26" s="22"/>
    </row>
    <row r="27" spans="1:8" x14ac:dyDescent="0.25">
      <c r="A27" s="29"/>
      <c r="B27" s="22"/>
      <c r="C27" s="23"/>
      <c r="D27" s="4"/>
      <c r="E27" s="4"/>
      <c r="F27" s="4"/>
      <c r="G27" s="4"/>
      <c r="H27" s="22"/>
    </row>
    <row r="28" spans="1:8" x14ac:dyDescent="0.25">
      <c r="A28" s="29"/>
      <c r="B28" s="22"/>
      <c r="C28" s="23"/>
      <c r="D28" s="4"/>
      <c r="E28" s="4"/>
      <c r="F28" s="4"/>
      <c r="G28" s="4"/>
      <c r="H28" s="22"/>
    </row>
    <row r="29" spans="1:8" x14ac:dyDescent="0.25">
      <c r="A29" s="29"/>
      <c r="B29" s="22"/>
      <c r="C29" s="23"/>
      <c r="D29" s="4"/>
      <c r="E29" s="4"/>
      <c r="F29" s="4"/>
      <c r="G29" s="4"/>
      <c r="H29" s="22"/>
    </row>
    <row r="30" spans="1:8" x14ac:dyDescent="0.25">
      <c r="A30" s="29"/>
      <c r="B30" s="22"/>
      <c r="C30" s="23"/>
      <c r="D30" s="4"/>
      <c r="E30" s="4"/>
      <c r="F30" s="4"/>
      <c r="G30" s="4"/>
      <c r="H30" s="22"/>
    </row>
    <row r="31" spans="1:8" x14ac:dyDescent="0.25">
      <c r="A31" s="29"/>
      <c r="B31" s="22"/>
      <c r="C31" s="4"/>
      <c r="D31" s="23"/>
      <c r="E31" s="23"/>
      <c r="F31" s="23"/>
      <c r="G31" s="23"/>
      <c r="H31" s="24"/>
    </row>
    <row r="32" spans="1:8" x14ac:dyDescent="0.25">
      <c r="A32" s="29"/>
      <c r="B32" s="22"/>
      <c r="C32" s="4"/>
      <c r="D32" s="23"/>
      <c r="E32" s="23"/>
      <c r="F32" s="23"/>
      <c r="G32" s="23"/>
      <c r="H32" s="23"/>
    </row>
    <row r="33" spans="1:8" x14ac:dyDescent="0.25">
      <c r="A33" s="29"/>
      <c r="B33" s="22"/>
      <c r="C33" s="23"/>
      <c r="D33" s="4"/>
      <c r="E33" s="4"/>
      <c r="F33" s="4"/>
      <c r="G33" s="4"/>
      <c r="H33" s="22"/>
    </row>
    <row r="34" spans="1:8" x14ac:dyDescent="0.25">
      <c r="A34" s="29"/>
      <c r="B34" s="22"/>
      <c r="C34" s="23"/>
      <c r="D34" s="4"/>
      <c r="E34" s="4"/>
      <c r="F34" s="4"/>
      <c r="G34" s="4"/>
      <c r="H34" s="22"/>
    </row>
    <row r="35" spans="1:8" x14ac:dyDescent="0.25">
      <c r="A35" s="29"/>
      <c r="B35" s="22"/>
      <c r="C35" s="23"/>
      <c r="D35" s="4"/>
      <c r="E35" s="4"/>
      <c r="F35" s="4"/>
      <c r="G35" s="4"/>
      <c r="H35" s="22"/>
    </row>
    <row r="36" spans="1:8" x14ac:dyDescent="0.25">
      <c r="A36" s="29"/>
      <c r="B36" s="22"/>
      <c r="C36" s="23"/>
      <c r="D36" s="4"/>
      <c r="E36" s="4"/>
      <c r="F36" s="4"/>
      <c r="G36" s="4"/>
      <c r="H36" s="22"/>
    </row>
    <row r="37" spans="1:8" x14ac:dyDescent="0.25">
      <c r="A37" s="29"/>
      <c r="B37" s="22"/>
      <c r="C37" s="23"/>
      <c r="D37" s="4"/>
      <c r="E37" s="4"/>
      <c r="F37" s="4"/>
      <c r="G37" s="4"/>
      <c r="H37" s="22"/>
    </row>
    <row r="38" spans="1:8" x14ac:dyDescent="0.25">
      <c r="A38" s="30"/>
      <c r="B38" s="3"/>
      <c r="C38" s="24"/>
      <c r="D38" s="5"/>
      <c r="E38" s="5"/>
      <c r="F38" s="5"/>
      <c r="G38" s="5"/>
      <c r="H38" s="3"/>
    </row>
    <row r="39" spans="1:8" x14ac:dyDescent="0.25">
      <c r="A39" s="30"/>
      <c r="B39" s="3"/>
      <c r="C39" s="24"/>
      <c r="D39" s="5"/>
      <c r="E39" s="5"/>
      <c r="F39" s="5"/>
      <c r="G39" s="5"/>
      <c r="H39" s="3"/>
    </row>
    <row r="40" spans="1:8" x14ac:dyDescent="0.25">
      <c r="A40" s="30"/>
      <c r="B40" s="3"/>
      <c r="C40" s="24"/>
      <c r="D40" s="5"/>
      <c r="E40" s="5"/>
      <c r="F40" s="5"/>
      <c r="G40" s="5"/>
      <c r="H40" s="3"/>
    </row>
    <row r="41" spans="1:8" x14ac:dyDescent="0.25">
      <c r="A41" s="30"/>
      <c r="B41" s="3"/>
      <c r="C41" s="24"/>
      <c r="D41" s="5"/>
      <c r="E41" s="5"/>
      <c r="F41" s="5"/>
      <c r="G41" s="5"/>
      <c r="H41" s="3"/>
    </row>
    <row r="42" spans="1:8" x14ac:dyDescent="0.25">
      <c r="A42" s="30"/>
      <c r="B42" s="3"/>
      <c r="C42" s="24"/>
      <c r="D42" s="5"/>
      <c r="E42" s="5"/>
      <c r="F42" s="5"/>
      <c r="G42" s="5"/>
      <c r="H42" s="3"/>
    </row>
    <row r="43" spans="1:8" x14ac:dyDescent="0.25">
      <c r="A43" s="30"/>
      <c r="B43" s="3"/>
      <c r="C43" s="24"/>
      <c r="D43" s="5"/>
      <c r="E43" s="5"/>
      <c r="F43" s="5"/>
      <c r="G43" s="5"/>
      <c r="H43" s="3"/>
    </row>
    <row r="44" spans="1:8" x14ac:dyDescent="0.25">
      <c r="A44" s="30"/>
      <c r="B44" s="3"/>
      <c r="C44" s="6"/>
      <c r="D44" s="6"/>
      <c r="E44" s="6"/>
      <c r="F44" s="6"/>
      <c r="G44" s="6"/>
      <c r="H44" s="22"/>
    </row>
    <row r="45" spans="1:8" x14ac:dyDescent="0.25">
      <c r="A45" s="29"/>
      <c r="B45" s="22"/>
      <c r="C45" s="62"/>
      <c r="D45" s="63"/>
      <c r="E45" s="63"/>
      <c r="F45" s="63"/>
      <c r="G45" s="64"/>
      <c r="H45" s="3"/>
    </row>
    <row r="46" spans="1:8" x14ac:dyDescent="0.25">
      <c r="A46" s="29"/>
      <c r="B46" s="22"/>
      <c r="C46" s="62"/>
      <c r="D46" s="63"/>
      <c r="E46" s="63"/>
      <c r="F46" s="63"/>
      <c r="G46" s="64"/>
      <c r="H46" s="3"/>
    </row>
    <row r="47" spans="1:8" x14ac:dyDescent="0.25">
      <c r="A47" s="29"/>
      <c r="B47" s="22"/>
      <c r="C47" s="62"/>
      <c r="D47" s="63"/>
      <c r="E47" s="63"/>
      <c r="F47" s="63"/>
      <c r="G47" s="64"/>
      <c r="H47" s="3"/>
    </row>
    <row r="48" spans="1:8" x14ac:dyDescent="0.25">
      <c r="A48" s="29"/>
      <c r="B48" s="22"/>
      <c r="C48" s="62"/>
      <c r="D48" s="63"/>
      <c r="E48" s="63"/>
      <c r="F48" s="63"/>
      <c r="G48" s="64"/>
      <c r="H48" s="3"/>
    </row>
    <row r="49" spans="1:8" x14ac:dyDescent="0.25">
      <c r="A49" s="29"/>
      <c r="B49" s="22"/>
      <c r="C49" s="63"/>
      <c r="D49" s="63"/>
      <c r="E49" s="63"/>
      <c r="F49" s="63"/>
      <c r="G49" s="64"/>
      <c r="H49" s="3"/>
    </row>
  </sheetData>
  <sheetProtection selectLockedCells="1"/>
  <pageMargins left="0.7" right="0.7" top="0.75" bottom="0.75" header="0.3" footer="0.3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Kalkulator</vt:lpstr>
      <vt:lpstr>Ceny!cenyadikor</vt:lpstr>
    </vt:vector>
  </TitlesOfParts>
  <Company>Sil-art Rycho444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Pawel</dc:creator>
  <cp:lastModifiedBy>Agata Jaskula</cp:lastModifiedBy>
  <cp:lastPrinted>2020-07-06T12:15:23Z</cp:lastPrinted>
  <dcterms:created xsi:type="dcterms:W3CDTF">2016-01-08T16:36:09Z</dcterms:created>
  <dcterms:modified xsi:type="dcterms:W3CDTF">2021-10-21T11:41:42Z</dcterms:modified>
</cp:coreProperties>
</file>